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YKAJA1\Documents\aa Rekonstrukce B a C nám.Svob\VŘ stavby B\VŘ stavba\VV + TECH. PODM\"/>
    </mc:Choice>
  </mc:AlternateContent>
  <xr:revisionPtr revIDLastSave="0" documentId="13_ncr:1_{1B47B765-75AA-4941-8921-860271DCC577}" xr6:coauthVersionLast="36" xr6:coauthVersionMax="36" xr10:uidLastSave="{00000000-0000-0000-0000-000000000000}"/>
  <bookViews>
    <workbookView xWindow="0" yWindow="0" windowWidth="28800" windowHeight="122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B D.1.2.B - NEINV Pol" sheetId="12" r:id="rId4"/>
    <sheet name="PŘÍLOHA Č.1" sheetId="13" r:id="rId5"/>
  </sheets>
  <externalReferences>
    <externalReference r:id="rId6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B D.1.2.B - NEINV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B D.1.2.B - NEINV Pol'!$A$1:$X$349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M12" i="12"/>
  <c r="O12" i="12"/>
  <c r="Q12" i="12"/>
  <c r="V12" i="12"/>
  <c r="G14" i="12"/>
  <c r="G11" i="12" s="1"/>
  <c r="I14" i="12"/>
  <c r="K14" i="12"/>
  <c r="O14" i="12"/>
  <c r="Q14" i="12"/>
  <c r="V14" i="12"/>
  <c r="V11" i="12" s="1"/>
  <c r="G17" i="12"/>
  <c r="G16" i="12" s="1"/>
  <c r="I51" i="1" s="1"/>
  <c r="I17" i="12"/>
  <c r="I16" i="12" s="1"/>
  <c r="K17" i="12"/>
  <c r="K16" i="12" s="1"/>
  <c r="O17" i="12"/>
  <c r="O16" i="12" s="1"/>
  <c r="Q17" i="12"/>
  <c r="Q16" i="12" s="1"/>
  <c r="V17" i="12"/>
  <c r="V16" i="12" s="1"/>
  <c r="G19" i="12"/>
  <c r="I19" i="12"/>
  <c r="K19" i="12"/>
  <c r="O19" i="12"/>
  <c r="Q19" i="12"/>
  <c r="V19" i="12"/>
  <c r="G23" i="12"/>
  <c r="M23" i="12" s="1"/>
  <c r="I23" i="12"/>
  <c r="K23" i="12"/>
  <c r="O23" i="12"/>
  <c r="Q23" i="12"/>
  <c r="V23" i="12"/>
  <c r="G36" i="12"/>
  <c r="M36" i="12" s="1"/>
  <c r="I36" i="12"/>
  <c r="K36" i="12"/>
  <c r="O36" i="12"/>
  <c r="Q36" i="12"/>
  <c r="V36" i="12"/>
  <c r="G72" i="12"/>
  <c r="M72" i="12" s="1"/>
  <c r="I72" i="12"/>
  <c r="K72" i="12"/>
  <c r="O72" i="12"/>
  <c r="Q72" i="12"/>
  <c r="V72" i="12"/>
  <c r="G80" i="12"/>
  <c r="M80" i="12" s="1"/>
  <c r="I80" i="12"/>
  <c r="K80" i="12"/>
  <c r="O80" i="12"/>
  <c r="Q80" i="12"/>
  <c r="V80" i="12"/>
  <c r="G84" i="12"/>
  <c r="M84" i="12" s="1"/>
  <c r="I84" i="12"/>
  <c r="K84" i="12"/>
  <c r="O84" i="12"/>
  <c r="Q84" i="12"/>
  <c r="V84" i="12"/>
  <c r="G88" i="12"/>
  <c r="M88" i="12" s="1"/>
  <c r="I88" i="12"/>
  <c r="K88" i="12"/>
  <c r="O88" i="12"/>
  <c r="Q88" i="12"/>
  <c r="V88" i="12"/>
  <c r="G92" i="12"/>
  <c r="M92" i="12" s="1"/>
  <c r="I92" i="12"/>
  <c r="K92" i="12"/>
  <c r="O92" i="12"/>
  <c r="Q92" i="12"/>
  <c r="V92" i="12"/>
  <c r="G127" i="12"/>
  <c r="M127" i="12" s="1"/>
  <c r="I127" i="12"/>
  <c r="K127" i="12"/>
  <c r="O127" i="12"/>
  <c r="Q127" i="12"/>
  <c r="V127" i="12"/>
  <c r="G136" i="12"/>
  <c r="M136" i="12" s="1"/>
  <c r="I136" i="12"/>
  <c r="K136" i="12"/>
  <c r="O136" i="12"/>
  <c r="Q136" i="12"/>
  <c r="V136" i="12"/>
  <c r="G139" i="12"/>
  <c r="M139" i="12" s="1"/>
  <c r="I139" i="12"/>
  <c r="K139" i="12"/>
  <c r="O139" i="12"/>
  <c r="Q139" i="12"/>
  <c r="V139" i="12"/>
  <c r="G143" i="12"/>
  <c r="M143" i="12" s="1"/>
  <c r="I143" i="12"/>
  <c r="K143" i="12"/>
  <c r="O143" i="12"/>
  <c r="Q143" i="12"/>
  <c r="V143" i="12"/>
  <c r="G150" i="12"/>
  <c r="M150" i="12" s="1"/>
  <c r="I150" i="12"/>
  <c r="K150" i="12"/>
  <c r="O150" i="12"/>
  <c r="Q150" i="12"/>
  <c r="V150" i="12"/>
  <c r="G153" i="12"/>
  <c r="M153" i="12" s="1"/>
  <c r="I153" i="12"/>
  <c r="K153" i="12"/>
  <c r="O153" i="12"/>
  <c r="Q153" i="12"/>
  <c r="V153" i="12"/>
  <c r="G157" i="12"/>
  <c r="M157" i="12" s="1"/>
  <c r="I157" i="12"/>
  <c r="K157" i="12"/>
  <c r="O157" i="12"/>
  <c r="Q157" i="12"/>
  <c r="V157" i="12"/>
  <c r="G213" i="12"/>
  <c r="M213" i="12" s="1"/>
  <c r="I213" i="12"/>
  <c r="K213" i="12"/>
  <c r="O213" i="12"/>
  <c r="Q213" i="12"/>
  <c r="V213" i="12"/>
  <c r="G215" i="12"/>
  <c r="M215" i="12" s="1"/>
  <c r="I215" i="12"/>
  <c r="K215" i="12"/>
  <c r="O215" i="12"/>
  <c r="Q215" i="12"/>
  <c r="V215" i="12"/>
  <c r="G217" i="12"/>
  <c r="M217" i="12" s="1"/>
  <c r="I217" i="12"/>
  <c r="K217" i="12"/>
  <c r="O217" i="12"/>
  <c r="Q217" i="12"/>
  <c r="V217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G281" i="12"/>
  <c r="M281" i="12" s="1"/>
  <c r="M280" i="12" s="1"/>
  <c r="I281" i="12"/>
  <c r="I280" i="12" s="1"/>
  <c r="K281" i="12"/>
  <c r="K280" i="12" s="1"/>
  <c r="O281" i="12"/>
  <c r="O280" i="12" s="1"/>
  <c r="Q281" i="12"/>
  <c r="Q280" i="12" s="1"/>
  <c r="V281" i="12"/>
  <c r="V280" i="12" s="1"/>
  <c r="G284" i="12"/>
  <c r="M284" i="12" s="1"/>
  <c r="M283" i="12" s="1"/>
  <c r="I284" i="12"/>
  <c r="I283" i="12" s="1"/>
  <c r="K284" i="12"/>
  <c r="K283" i="12" s="1"/>
  <c r="O284" i="12"/>
  <c r="O283" i="12" s="1"/>
  <c r="Q284" i="12"/>
  <c r="Q283" i="12" s="1"/>
  <c r="V284" i="12"/>
  <c r="V283" i="12" s="1"/>
  <c r="G342" i="12"/>
  <c r="M342" i="12" s="1"/>
  <c r="M341" i="12" s="1"/>
  <c r="I342" i="12"/>
  <c r="I341" i="12" s="1"/>
  <c r="K342" i="12"/>
  <c r="K341" i="12" s="1"/>
  <c r="O342" i="12"/>
  <c r="O341" i="12" s="1"/>
  <c r="Q342" i="12"/>
  <c r="Q341" i="12" s="1"/>
  <c r="V342" i="12"/>
  <c r="V341" i="12" s="1"/>
  <c r="AE344" i="12"/>
  <c r="F41" i="1" s="1"/>
  <c r="I20" i="1"/>
  <c r="I18" i="1"/>
  <c r="Q11" i="12" l="1"/>
  <c r="G280" i="12"/>
  <c r="I53" i="1" s="1"/>
  <c r="K18" i="12"/>
  <c r="V18" i="12"/>
  <c r="Q18" i="12"/>
  <c r="O18" i="12"/>
  <c r="I18" i="12"/>
  <c r="G341" i="12"/>
  <c r="I55" i="1" s="1"/>
  <c r="I19" i="1" s="1"/>
  <c r="G283" i="12"/>
  <c r="I54" i="1" s="1"/>
  <c r="G18" i="12"/>
  <c r="I52" i="1" s="1"/>
  <c r="G8" i="12"/>
  <c r="I49" i="1" s="1"/>
  <c r="AF344" i="12"/>
  <c r="G41" i="1" s="1"/>
  <c r="H41" i="1" s="1"/>
  <c r="I41" i="1" s="1"/>
  <c r="I11" i="12"/>
  <c r="O11" i="12"/>
  <c r="F39" i="1"/>
  <c r="K11" i="12"/>
  <c r="F40" i="1"/>
  <c r="I50" i="1"/>
  <c r="M19" i="12"/>
  <c r="M18" i="12" s="1"/>
  <c r="M17" i="12"/>
  <c r="M16" i="12" s="1"/>
  <c r="M14" i="12"/>
  <c r="M11" i="12" s="1"/>
  <c r="J28" i="1"/>
  <c r="J26" i="1"/>
  <c r="G38" i="1"/>
  <c r="F38" i="1"/>
  <c r="J23" i="1"/>
  <c r="J24" i="1"/>
  <c r="J25" i="1"/>
  <c r="J27" i="1"/>
  <c r="E24" i="1"/>
  <c r="E26" i="1"/>
  <c r="I17" i="1" l="1"/>
  <c r="G40" i="1"/>
  <c r="H40" i="1" s="1"/>
  <c r="I40" i="1" s="1"/>
  <c r="G39" i="1"/>
  <c r="G42" i="1" s="1"/>
  <c r="G25" i="1" s="1"/>
  <c r="A25" i="1" s="1"/>
  <c r="A26" i="1" s="1"/>
  <c r="G26" i="1" s="1"/>
  <c r="G344" i="12"/>
  <c r="I16" i="1"/>
  <c r="I21" i="1" s="1"/>
  <c r="I56" i="1"/>
  <c r="F42" i="1"/>
  <c r="H39" i="1" l="1"/>
  <c r="H42" i="1" s="1"/>
  <c r="G23" i="1"/>
  <c r="A23" i="1" s="1"/>
  <c r="A24" i="1" s="1"/>
  <c r="G24" i="1" s="1"/>
  <c r="A27" i="1" s="1"/>
  <c r="A29" i="1" s="1"/>
  <c r="G29" i="1" s="1"/>
  <c r="G27" i="1" s="1"/>
  <c r="G28" i="1"/>
  <c r="J55" i="1"/>
  <c r="J50" i="1"/>
  <c r="J52" i="1"/>
  <c r="J54" i="1"/>
  <c r="J49" i="1"/>
  <c r="J51" i="1"/>
  <c r="J53" i="1"/>
  <c r="I39" i="1" l="1"/>
  <c r="I42" i="1" s="1"/>
  <c r="J39" i="1" s="1"/>
  <c r="J42" i="1" s="1"/>
  <c r="J56" i="1"/>
  <c r="J41" i="1" l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<sst xmlns="http://schemas.openxmlformats.org/spreadsheetml/2006/main" count="1018" uniqueCount="381">
  <si>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</si>
  <si>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</si>
  <si>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</si>
  <si>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</si>
  <si>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</si>
  <si>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</si>
  <si>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</si>
  <si>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</si>
  <si>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</si>
  <si>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</si>
  <si>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</si>
  <si>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</si>
  <si>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</si>
  <si>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</si>
  <si>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</si>
  <si>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</si>
  <si>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</si>
  <si>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</si>
  <si>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</si>
  <si>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</si>
  <si>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</si>
  <si>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</si>
  <si>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</si>
  <si>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</si>
  <si>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</si>
  <si>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</si>
  <si>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</si>
  <si>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</si>
  <si>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</si>
  <si>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</si>
  <si>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</si>
  <si>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</si>
  <si>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</si>
  <si>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</si>
  <si>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</si>
  <si>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</si>
  <si>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</si>
  <si>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</si>
  <si>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</si>
  <si>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</si>
  <si>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</si>
  <si>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</si>
  <si>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</si>
  <si>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D.1.2.B - NEINV</t>
  </si>
  <si>
    <t>ASŘ - Neinvestiční náklady</t>
  </si>
  <si>
    <t>SO B</t>
  </si>
  <si>
    <t>Budova B, UHK, parc.č.st. 425 a 1588</t>
  </si>
  <si>
    <t>Objekt:</t>
  </si>
  <si>
    <t>Rozpočet:</t>
  </si>
  <si>
    <t>1901</t>
  </si>
  <si>
    <t>Modernizace a rekonstrukce budovy B a C Univerzity Hradec Králové</t>
  </si>
  <si>
    <t>Univerzita Hradec Králové</t>
  </si>
  <si>
    <t>Rokitanského 62/26</t>
  </si>
  <si>
    <t>Hradec Králové</t>
  </si>
  <si>
    <t>50003</t>
  </si>
  <si>
    <t>62690094</t>
  </si>
  <si>
    <t>CZ62690094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</si>
  <si>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</si>
  <si>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</si>
  <si>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</si>
  <si>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</si>
  <si>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</si>
  <si>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</si>
  <si>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</si>
  <si>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</si>
  <si>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</si>
  <si>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</si>
  <si>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</si>
  <si>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762</t>
  </si>
  <si>
    <t>Konstrukce tesařské</t>
  </si>
  <si>
    <t>765</t>
  </si>
  <si>
    <t>Krytiny tvrdé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</si>
  <si>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</si>
  <si>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</si>
  <si>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</si>
  <si>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</si>
  <si>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</si>
  <si>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</si>
  <si>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</si>
  <si>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</si>
  <si>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</si>
  <si>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</si>
  <si>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</si>
  <si>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</si>
  <si>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</si>
  <si>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</si>
  <si>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</si>
  <si>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</si>
  <si>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</si>
  <si>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</si>
  <si>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</si>
  <si>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</si>
  <si>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</si>
  <si>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</si>
  <si>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</si>
  <si>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</si>
  <si>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</si>
  <si>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</si>
  <si>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</si>
  <si>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</si>
  <si>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</si>
  <si>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</si>
  <si>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</si>
  <si>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941955002R00</t>
  </si>
  <si>
    <t>Lešení lehké pomocné, výška podlahy do 1,9 m</t>
  </si>
  <si>
    <t>m2</t>
  </si>
  <si>
    <t>RTS 19/ II</t>
  </si>
  <si>
    <t>RTS 19/ I</t>
  </si>
  <si>
    <t>Práce</t>
  </si>
  <si>
    <t>POL1_</t>
  </si>
  <si>
    <t>95 % : 200,00*0,95</t>
  </si>
  <si>
    <t>VV</t>
  </si>
  <si>
    <t>952901411R00</t>
  </si>
  <si>
    <t>Vyčištění ostatních objektů</t>
  </si>
  <si>
    <t>952903111R00</t>
  </si>
  <si>
    <t>Odstranění prachu z trámů</t>
  </si>
  <si>
    <t>999281111R00</t>
  </si>
  <si>
    <t>Přesun hmot pro opravy a údržbu do výšky 25 m</t>
  </si>
  <si>
    <t>t</t>
  </si>
  <si>
    <t>Přesun hmot</t>
  </si>
  <si>
    <t>POL7_</t>
  </si>
  <si>
    <t>762333110R00</t>
  </si>
  <si>
    <t>Montáž vázaných krovů nepravidelných do 120 cm2</t>
  </si>
  <si>
    <t>m</t>
  </si>
  <si>
    <t xml:space="preserve">95 % : </t>
  </si>
  <si>
    <t xml:space="preserve">Číslo prvku / profil / název prvku / způsob sanace : </t>
  </si>
  <si>
    <t>80 x 80 / NÁMĚTKY / VÝMĚNA : 1,20*260*0,95</t>
  </si>
  <si>
    <t>762333120R00</t>
  </si>
  <si>
    <t>Montáž vázaných krovů nepravidelných do 224 cm2</t>
  </si>
  <si>
    <t>10 / 120 x 150 / KROKEV / VÝMĚNA : 2,00</t>
  </si>
  <si>
    <t>12 / 120 x 150 / KROKEV / VÝMĚNA : 7,00</t>
  </si>
  <si>
    <t>18 / 120 x 150 / ÚŽLABNÍ KROKEV / VÝMĚNA : 9,00</t>
  </si>
  <si>
    <t>21 / 100 x 170 / KLEŠTINA / VÝMĚNA : 3,00</t>
  </si>
  <si>
    <t>22 / 100 x 170 / KLEŠTINA / VÝMĚNA : 3,00</t>
  </si>
  <si>
    <t>34 / 120 x 150 / ÚŽLABNÍ KROKEV / VÝMĚNA : 9,00</t>
  </si>
  <si>
    <t>41 / 120 x 150 / KROKEV / VÝMĚNA : 2,00</t>
  </si>
  <si>
    <t>44 / 120 x 150 / KROKEV / VÝMĚNA : 5,00</t>
  </si>
  <si>
    <t>45 / 120 x 150 / KROKEV / VÝMĚNA : 5,00</t>
  </si>
  <si>
    <t xml:space="preserve">Manipulační demontáž - 95 % : </t>
  </si>
  <si>
    <t>Nutná demontáž stávajících prvků - prvky budou následně osazeny zpět : 100,00*0,95</t>
  </si>
  <si>
    <t>762333120V01</t>
  </si>
  <si>
    <t>Montáž vázaných krovů nepravidelných do 224 cm2 protézováním</t>
  </si>
  <si>
    <t>Vlastní</t>
  </si>
  <si>
    <t>Indiv</t>
  </si>
  <si>
    <t>1 / 120 x 150 / KROKEV / PROTÉZA : 1,00</t>
  </si>
  <si>
    <t>2 / 120 x 150 / KROKEV / PROTÉZA : 1,00</t>
  </si>
  <si>
    <t>3 / 120 x 150 / KROKEV / PROTÉZA : 1,00</t>
  </si>
  <si>
    <t>5 / 120 x 150 / KROKEV / PROTÉZA : 4,00</t>
  </si>
  <si>
    <t>6 / 120 x 150 / KROKEV / PROTÉZA : 1,00</t>
  </si>
  <si>
    <t>7 / 120 x 150 / KROKEV / PROTÉZA : 1,00</t>
  </si>
  <si>
    <t>8 / 120 x 150 / KROKEV / PROTÉZA : 2,00</t>
  </si>
  <si>
    <t>9 / 120 x 150 / KROKEV / PROTÉZA : 1,00</t>
  </si>
  <si>
    <t>11 / 150 x 125 / POZEDNICE / PROTÉZA : 1,00</t>
  </si>
  <si>
    <t>13 / 120 x 150 / KROKEV / PROTÉZA : 3,00</t>
  </si>
  <si>
    <t>14 / 150 x 120 / POZEDNICE / PROTÉZA : 1,00</t>
  </si>
  <si>
    <t>15 / 120 x 150 / KROKEV / PROTÉZA : 2,00</t>
  </si>
  <si>
    <t>16 / 150 x 125 / POZEDNICE / PROTÉZA : 1,00</t>
  </si>
  <si>
    <t>17 / 150 x 125 / POZEDNICE / PROTÉZA : 1,00</t>
  </si>
  <si>
    <t>19 / 120 x 150 / ÚŽLABNÍ KROKEV / PROTÉZA : 3,00</t>
  </si>
  <si>
    <t>20 / 120 x 150 / KROKEV / PROTÉZA : 4,00</t>
  </si>
  <si>
    <t>23 / 120 x 150 / KROKEV / PROTÉZA : 3,00</t>
  </si>
  <si>
    <t>24 / 150 x 125 / POZEDNICE / PROTÉZA : 1,00</t>
  </si>
  <si>
    <t>25 / 120 x 150 / ÚŽLABNÍ KROKEV / PROTÉZA : 4,00</t>
  </si>
  <si>
    <t>31 / 150 x 125 / POZEDNICE / PROTÉZA : 2,00</t>
  </si>
  <si>
    <t>32 / 150 x 125 / POZEDNICE / PROTÉZA : 2,00</t>
  </si>
  <si>
    <t>33 / 120 x 150 / ÚŽLABNÍ KROKEV / PROTÉZA : 4,00</t>
  </si>
  <si>
    <t>35 / 120 x 150 / KROKEV / PROTÉZA : 2,00</t>
  </si>
  <si>
    <t>36 / 150 x 125 / POZEDNICE / PROTÉZA : 2,00</t>
  </si>
  <si>
    <t>37 / 150 x 120 / POZEDNICE / PROTÉZA : 2,00</t>
  </si>
  <si>
    <t>38 / 120 x 150 / KROKEV / PROTÉZA : 3,00</t>
  </si>
  <si>
    <t>39 / 120 x 150 / KROKEV / PROTÉZA : 3,00</t>
  </si>
  <si>
    <t>40 / 120 x 150 / KROKEV / PROTÉZA : 1,00</t>
  </si>
  <si>
    <t>42 / 120 x 150 / KROKEV / PROTÉZA : 2,00</t>
  </si>
  <si>
    <t>43 / 120 x 150 / ÚŽLABNÍ KROKEV / PROTÉZA : 3,00</t>
  </si>
  <si>
    <t>48 / 120 x 150 / KROKEV / PROTÉZA : 3,00</t>
  </si>
  <si>
    <t>49 / 120 x 150 / ÚŽLABNÍ KROKEV / PROTÉZA : 5,00</t>
  </si>
  <si>
    <t>50 / 120 x 150 / KROKEV / PROTÉZA : 1,00</t>
  </si>
  <si>
    <t>51 / 120 x 150 / KROKEV / PROTÉZA : 2,00</t>
  </si>
  <si>
    <t>762333130V01</t>
  </si>
  <si>
    <t>Montáž vázaných krovů nepravidelných do 288 cm2 protézováním</t>
  </si>
  <si>
    <t>27 / 150 x 165 / POZEDNICE SPODNÍ / PROTÉZA : 2,00</t>
  </si>
  <si>
    <t>28 / 150 x 165 / POZEDNICE SPODNÍ / PROTÉZA : 2,00</t>
  </si>
  <si>
    <t>29 / 150 x 165 / POZEDNICE SPODNÍ / PROTÉZA : 4,00</t>
  </si>
  <si>
    <t>30 / 150 x 165 / POZEDNICE SPODNÍ / PROTÉZA : 2,00</t>
  </si>
  <si>
    <t>46 / 150 x 165 / POZEDNICE SPODNÍ / PROTÉZA : 2,00</t>
  </si>
  <si>
    <t>47 / 150 x 165 / POZEDNICE SPODNÍ / PROTÉZA : 2,00</t>
  </si>
  <si>
    <t>762333150T01</t>
  </si>
  <si>
    <t>Montáž vázaných krovů nepravidelných nad 450 cm2 protézováním</t>
  </si>
  <si>
    <t xml:space="preserve">m     </t>
  </si>
  <si>
    <t>4 / 230 x 300 / VAZNÝ TRÁM ZHLAVÍ / PROTÉZA : 2,00</t>
  </si>
  <si>
    <t>26 / 230 x 300 / VAZNÝ TRÁM ZHLAVÍ / PROTÉZA : 2,00</t>
  </si>
  <si>
    <t>762331812R00</t>
  </si>
  <si>
    <t>Demontáž konstrukcí krovů z hranolů do 224 cm2</t>
  </si>
  <si>
    <t xml:space="preserve">Manipulační demontáž : </t>
  </si>
  <si>
    <t>762331911R00</t>
  </si>
  <si>
    <t>Vyřezání části střešní vazby do 120 cm2,do dl.3 m</t>
  </si>
  <si>
    <t>762331921R00</t>
  </si>
  <si>
    <t>Vyřezání části střešní vazby do 224 cm2,do dl.3 m</t>
  </si>
  <si>
    <t>762331922R00</t>
  </si>
  <si>
    <t>Vyřezání části střešní vazby do 224 cm2,do dl.5 m</t>
  </si>
  <si>
    <t>762331923R00</t>
  </si>
  <si>
    <t>Vyřezání části střešní vazby do 224 cm2,do dl.8 m</t>
  </si>
  <si>
    <t>762331924R00</t>
  </si>
  <si>
    <t>Vyřezání části střešní vazby do 224 cm2,nad dl.8 m</t>
  </si>
  <si>
    <t>762331931R00</t>
  </si>
  <si>
    <t>Vyřezání části střešní vazby do 288 cm2,do dl.3 m</t>
  </si>
  <si>
    <t>762331932R00</t>
  </si>
  <si>
    <t>Vyřezání části střešní vazby do 288 cm2,do dl.5 m</t>
  </si>
  <si>
    <t>762331951R00</t>
  </si>
  <si>
    <t>Vyřezání části střešní vazby nad 450 cm2,do dl.3 m</t>
  </si>
  <si>
    <t>762395000R00</t>
  </si>
  <si>
    <t>Spojovací a ochranné prostředky pro střechy</t>
  </si>
  <si>
    <t>m3</t>
  </si>
  <si>
    <t>1 / 120 x 150 / KROKEV / PROTÉZA : 1,00*0,12*0,15</t>
  </si>
  <si>
    <t>2 / 120 x 150 / KROKEV / PROTÉZA : 1,00*0,12*0,15</t>
  </si>
  <si>
    <t>3 / 120 x 150 / KROKEV / PROTÉZA : 1,00*0,12*0,15</t>
  </si>
  <si>
    <t>4 / 230 x 300 / VAZNÝ TRÁM ZHLAVÍ / PROTÉZA : 2,00*0,23*0,30</t>
  </si>
  <si>
    <t>5 / 120 x 150 / KROKEV / PROTÉZA : 4,00*0,12*0,15</t>
  </si>
  <si>
    <t>6 / 120 x 150 / KROKEV / PROTÉZA : 1,00*0,12*0,15</t>
  </si>
  <si>
    <t>7 / 120 x 150 / KROKEV / PROTÉZA : 1,00*0,12*0,15</t>
  </si>
  <si>
    <t>8 / 120 x 150 / KROKEV / PROTÉZA : 2,00*0,12*0,15</t>
  </si>
  <si>
    <t>9 / 120 x 150 / KROKEV / PROTÉZA : 1,00*0,12*0,15</t>
  </si>
  <si>
    <t>10 / 120 x 150 / KROKEV / VÝMĚNA : 2,00*0,12*0,15</t>
  </si>
  <si>
    <t>11 / 150 x 125 / POZEDNICE / PROTÉZA : 1,00*0,15*0,125</t>
  </si>
  <si>
    <t>12 / 120 x 150 / KROKEV / VÝMĚNA : 7,00*0,12*0,15</t>
  </si>
  <si>
    <t>13 / 120 x 150 / KROKEV / PROTÉZA : 3,00*0,12*0,15</t>
  </si>
  <si>
    <t>14 / 150 x 120 / POZEDNICE / PROTÉZA : 1,00*0,15*0,12</t>
  </si>
  <si>
    <t>15 / 120 x 150 / KROKEV / PROTÉZA : 2,00*0,12*0,15</t>
  </si>
  <si>
    <t>16 / 150 x 125 / POZEDNICE / PROTÉZA : 1,00*0,15*0,125</t>
  </si>
  <si>
    <t>17 / 150 x 125 / POZEDNICE / PROTÉZA : 1,00*0,15*0,125</t>
  </si>
  <si>
    <t>18 / 120 x 150 / ÚŽLABNÍ KROKEV / VÝMĚNA : 9,00*0,12*0,15</t>
  </si>
  <si>
    <t>19 / 120 x 150 / ÚŽLABNÍ KROKEV / PROTÉZA : 3,00*0,12*0,15</t>
  </si>
  <si>
    <t>20 / 120 x 150 / KROKEV / PROTÉZA : 4,00*0,12*0,15</t>
  </si>
  <si>
    <t>21 / 100 x 170 / KLEŠTINA / VÝMĚNA : 3,00*0,10*0,17</t>
  </si>
  <si>
    <t>22 / 100 x 170 / KLEŠTINA / VÝMĚNA : 3,00*0,10*0,17</t>
  </si>
  <si>
    <t>23 / 120 x 150 / KROKEV / PROTÉZA : 3,00*0,12*0,15</t>
  </si>
  <si>
    <t>24 / 150 x 125 / POZEDNICE / PROTÉZA : 1,00*0,15*0,125</t>
  </si>
  <si>
    <t>25 / 120 x 150 / ÚŽLABNÍ KROKEV / PROTÉZA : 4,00*0,12*0,15</t>
  </si>
  <si>
    <t>26 / 230 x 300 / VAZNÝ TRÁM ZHLAVÍ / PROTÉZA : 2,00*0,23*0,30</t>
  </si>
  <si>
    <t>27 / 150 x 165 / POZEDNICE SPODNÍ / PROTÉZA : 2,00*0,15*0,165</t>
  </si>
  <si>
    <t>28 / 150 x 165 / POZEDNICE SPODNÍ / PROTÉZA : 2,00*0,15*0,165</t>
  </si>
  <si>
    <t>29 / 150 x 165 / POZEDNICE SPODNÍ / PROTÉZA : 4,00*0,15*0,165</t>
  </si>
  <si>
    <t>30 / 150 x 165 / POZEDNICE SPODNÍ / PROTÉZA : 2,00*0,15*0,165</t>
  </si>
  <si>
    <t>31 / 150 x 125 / POZEDNICE / PROTÉZA : 2,00*0,15*0,125</t>
  </si>
  <si>
    <t>32 / 150 x 125 / POZEDNICE / PROTÉZA : 2,00*0,15*0,125</t>
  </si>
  <si>
    <t>33 / 120 x 150 / ÚŽLABNÍ KROKEV / PROTÉZA : 4,00*0,12*0,15</t>
  </si>
  <si>
    <t>34 / 120 x 150 / ÚŽLABNÍ KROKEV / VÝMĚNA : 9,00*0,12*0,15</t>
  </si>
  <si>
    <t>35 / 120 x 150 / KROKEV / PROTÉZA : 2,00*0,12*0,15</t>
  </si>
  <si>
    <t>36 / 150 x 125 / POZEDNICE / PROTÉZA : 2,00*0,15*0,125</t>
  </si>
  <si>
    <t>37 / 150 x 120 / POZEDNICE / PROTÉZA : 2,00*0,15*0,12</t>
  </si>
  <si>
    <t>38 / 120 x 150 / KROKEV / PROTÉZA : 3,00*0,12*0,15</t>
  </si>
  <si>
    <t>39 / 120 x 150 / KROKEV / PROTÉZA : 3,00*0,12*0,15</t>
  </si>
  <si>
    <t>40 / 120 x 150 / KROKEV / PROTÉZA : 1,00*0,12*0,15</t>
  </si>
  <si>
    <t>41 / 120 x 150 / KROKEV / VÝMĚNA : 2,00*0,12*0,15</t>
  </si>
  <si>
    <t>42 / 120 x 150 / KROKEV / PROTÉZA : 2,00*0,12*0,15</t>
  </si>
  <si>
    <t>43 / 120 x 150 / ÚŽLABNÍ KROKEV / PROTÉZA : 3,00*0,12*0,15</t>
  </si>
  <si>
    <t>44 / 120 x 150 / KROKEV / VÝMĚNA : 5,00*0,12*0,15</t>
  </si>
  <si>
    <t>45 / 120 x 150 / KROKEV / VÝMĚNA : 5,00*0,12*0,15</t>
  </si>
  <si>
    <t>46 / 150 x 165 / POZEDNICE SPODNÍ / PROTÉZA : 2,00*0,15*0,165</t>
  </si>
  <si>
    <t>47 / 150 x 165 / POZEDNICE SPODNÍ / PROTÉZA : 2,00*0,15*0,165</t>
  </si>
  <si>
    <t>48 / 120 x 150 / KROKEV / PROTÉZA : 3,00*0,12*0,15</t>
  </si>
  <si>
    <t>49 / 120 x 150 / ÚŽLABNÍ KROKEV / PROTÉZA : 5,00*0,12*0,15</t>
  </si>
  <si>
    <t>50 / 120 x 150 / KROKEV / PROTÉZA : 1,00*0,12*0,15</t>
  </si>
  <si>
    <t>51 / 120 x 150 / KROKEV / PROTÉZA : 2,00*0,12*0,15</t>
  </si>
  <si>
    <t>80 x 80 / NÁMĚTKY / VÝMĚNA - 95 % : 1,20*260*0,08*0,08*0,95</t>
  </si>
  <si>
    <t>Nutná demontáž stávajících prvků - prvky budou následně osazeny zpět : 100,00*0,14*0,18*0,95</t>
  </si>
  <si>
    <t>762991111R00</t>
  </si>
  <si>
    <t>Montáž a demontáž stavebního vrátku</t>
  </si>
  <si>
    <t>95 % : 20,00*0,95</t>
  </si>
  <si>
    <t>762991121R00</t>
  </si>
  <si>
    <t>Pronájem lanového stavebního vrátku</t>
  </si>
  <si>
    <t>den</t>
  </si>
  <si>
    <t>95 % : 60,00*0,95</t>
  </si>
  <si>
    <t>60512002T</t>
  </si>
  <si>
    <t xml:space="preserve">Řezivo SM hoblované </t>
  </si>
  <si>
    <t>Specifikace</t>
  </si>
  <si>
    <t>POL3_</t>
  </si>
  <si>
    <t>Koeficient: 0,10</t>
  </si>
  <si>
    <t>998762203R00</t>
  </si>
  <si>
    <t>Přesun hmot pro tesařské konstrukce, výšky do 24 m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</si>
  <si>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</si>
  <si>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</si>
  <si>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</si>
  <si>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</si>
  <si>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</si>
  <si>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</si>
  <si>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</si>
  <si>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</si>
  <si>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</si>
  <si>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</si>
  <si>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</si>
  <si>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</si>
  <si>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</si>
  <si>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</si>
  <si>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979990161R00</t>
  </si>
  <si>
    <t>Poplatek za skládku suti - dřevo</t>
  </si>
  <si>
    <t>765901199T00</t>
  </si>
  <si>
    <t>Zabezpečení střechy proti zatékání plachtováním</t>
  </si>
  <si>
    <t xml:space="preserve">m2    </t>
  </si>
  <si>
    <t>783782205R00</t>
  </si>
  <si>
    <t>Nátěr tesařských konstrukcí Bochemitem QB 2x</t>
  </si>
  <si>
    <t xml:space="preserve">Nové prvky : </t>
  </si>
  <si>
    <t>1 / 120 x 150 / KROKEV / PROTÉZA : 1,00*(0,12+0,15)*2</t>
  </si>
  <si>
    <t>2 / 120 x 150 / KROKEV / PROTÉZA : 1,00*(0,12+0,15)*2</t>
  </si>
  <si>
    <t>3 / 120 x 150 / KROKEV / PROTÉZA : 1,00*(0,12+0,15)*2</t>
  </si>
  <si>
    <t>4 / 230 x 300 / VAZNÝ TRÁM ZHLAVÍ / PROTÉZA : 2,00*(0,23+0,30)*2</t>
  </si>
  <si>
    <t>5 / 120 x 150 / KROKEV / PROTÉZA : 4,00*(0,12+0,15)*2</t>
  </si>
  <si>
    <t>6 / 120 x 150 / KROKEV / PROTÉZA : 1,00*(0,12+0,15)*2</t>
  </si>
  <si>
    <t>7 / 120 x 150 / KROKEV / PROTÉZA : 1,00*(0,12+0,15)*2</t>
  </si>
  <si>
    <t>8 / 120 x 150 / KROKEV / PROTÉZA : 2,00*(0,12+0,15)*2</t>
  </si>
  <si>
    <t>9 / 120 x 150 / KROKEV / PROTÉZA : 1,00*(0,12+0,15)*2</t>
  </si>
  <si>
    <t>10 / 120 x 150 / KROKEV / VÝMĚNA : 2,00*(0,12+0,15)*2</t>
  </si>
  <si>
    <t>11 / 150 x 125 / POZEDNICE / PROTÉZA : 1,00*(0,15+0,125)*2</t>
  </si>
  <si>
    <t>12 / 120 x 150 / KROKEV / VÝMĚNA : 7,00*(0,12+0,15)*2</t>
  </si>
  <si>
    <t>13 / 120 x 150 / KROKEV / PROTÉZA : 3,00*(0,12+0,15)*2</t>
  </si>
  <si>
    <t>14 / 150 x 120 / POZEDNICE / PROTÉZA : 1,00*(0,15+0,12)*2</t>
  </si>
  <si>
    <t>15 / 120 x 150 / KROKEV / PROTÉZA : 2,00*(0,12+0,15)*2</t>
  </si>
  <si>
    <t>16 / 150 x 125 / POZEDNICE / PROTÉZA : 1,00*(0,15+0,125)*2</t>
  </si>
  <si>
    <t>17 / 150 x 125 / POZEDNICE / PROTÉZA : 1,00*(0,15+0,125)*2</t>
  </si>
  <si>
    <t>18 / 120 x 150 / ÚŽLABNÍ KROKEV / VÝMĚNA : 9,00*(0,12+0,15)*2</t>
  </si>
  <si>
    <t>19 / 120 x 150 / ÚŽLABNÍ KROKEV / PROTÉZA : 3,00*(0,12+0,15)*2</t>
  </si>
  <si>
    <t>20 / 120 x 150 / KROKEV / PROTÉZA : 4,00*(0,12+0,15)*2</t>
  </si>
  <si>
    <t>21 / 100 x 170 / KLEŠTINA / VÝMĚNA : 3,00*(0,10+0,17)*2</t>
  </si>
  <si>
    <t>22 / 100 x 170 / KLEŠTINA / VÝMĚNA : 3,00*(0,10+0,17)*2</t>
  </si>
  <si>
    <t>23 / 120 x 150 / KROKEV / PROTÉZA : 3,00*(0,12+0,15)*2</t>
  </si>
  <si>
    <t>24 / 150 x 125 / POZEDNICE / PROTÉZA : 1,00*(0,15+0,125)*2</t>
  </si>
  <si>
    <t>25 / 120 x 150 / ÚŽLABNÍ KROKEV / PROTÉZA : 4,00*(0,12+0,15)*2</t>
  </si>
  <si>
    <t>26 / 230 x 300 / VAZNÝ TRÁM ZHLAVÍ / PROTÉZA : 2,00*(0,23+0,30)*2</t>
  </si>
  <si>
    <t>27 / 150 x 165 / POZEDNICE SPODNÍ / PROTÉZA : 2,00*(0,15+0,165)*2</t>
  </si>
  <si>
    <t>28 / 150 x 165 / POZEDNICE SPODNÍ / PROTÉZA : 2,00*(0,15+0,165)*2</t>
  </si>
  <si>
    <t>29 / 150 x 165 / POZEDNICE SPODNÍ / PROTÉZA : 4,00*(0,15+0,165)*2</t>
  </si>
  <si>
    <t>30 / 150 x 165 / POZEDNICE SPODNÍ / PROTÉZA : 2,00*(0,15+0,165)*2</t>
  </si>
  <si>
    <t>31 / 150 x 125 / POZEDNICE / PROTÉZA : 2,00*(0,15+0,125)*2</t>
  </si>
  <si>
    <t>32 / 150 x 125 / POZEDNICE / PROTÉZA : 2,00*(0,15+0,125)*2</t>
  </si>
  <si>
    <t>33 / 120 x 150 / ÚŽLABNÍ KROKEV / PROTÉZA : 4,00*(0,12+0,15)*2</t>
  </si>
  <si>
    <t>34 / 120 x 150 / ÚŽLABNÍ KROKEV / VÝMĚNA : 9,00*(0,12+0,15)*2</t>
  </si>
  <si>
    <t>35 / 120 x 150 / KROKEV / PROTÉZA : 2,00*(0,12+0,15)*2</t>
  </si>
  <si>
    <t>36 / 150 x 125 / POZEDNICE / PROTÉZA : 2,00*(0,15+0,125)*2</t>
  </si>
  <si>
    <t>37 / 150 x 120 / POZEDNICE / PROTÉZA : 2,00*(0,15+0,12)*2</t>
  </si>
  <si>
    <t>38 / 120 x 150 / KROKEV / PROTÉZA : 3,00*(0,12+0,15)*2</t>
  </si>
  <si>
    <t>39 / 120 x 150 / KROKEV / PROTÉZA : 3,00*(0,12+0,15)*2</t>
  </si>
  <si>
    <t>40 / 120 x 150 / KROKEV / PROTÉZA : 1,00*(0,12+0,15)*2</t>
  </si>
  <si>
    <t>41 / 120 x 150 / KROKEV / VÝMĚNA : 2,00*(0,12+0,15)*2</t>
  </si>
  <si>
    <t>42 / 120 x 150 / KROKEV / PROTÉZA : 2,00*(0,12+0,15)*2</t>
  </si>
  <si>
    <t>43 / 120 x 150 / ÚŽLABNÍ KROKEV / PROTÉZA : 3,00*(0,12+0,15)*2</t>
  </si>
  <si>
    <t>44 / 120 x 150 / KROKEV / VÝMĚNA : 5,00*(0,12+0,15)*2</t>
  </si>
  <si>
    <t>45 / 120 x 150 / KROKEV / VÝMĚNA : 5,00*(0,12+0,15)*2</t>
  </si>
  <si>
    <t>46 / 150 x 165 / POZEDNICE SPODNÍ / PROTÉZA : 2,00*(0,15+0,165)*2</t>
  </si>
  <si>
    <t>47 / 150 x 165 / POZEDNICE SPODNÍ / PROTÉZA : 2,00*(0,15+0,165)*2</t>
  </si>
  <si>
    <t>48 / 120 x 150 / KROKEV / PROTÉZA : 3,00*(0,12+0,15)*2</t>
  </si>
  <si>
    <t>49 / 120 x 150 / ÚŽLABNÍ KROKEV / PROTÉZA : 5,00*(0,12+0,15)*2</t>
  </si>
  <si>
    <t>50 / 120 x 150 / KROKEV / PROTÉZA : 1,00*(0,12+0,15)*2</t>
  </si>
  <si>
    <t>51 / 120 x 150 / KROKEV / PROTÉZA : 2,00*(0,12+0,15)*2</t>
  </si>
  <si>
    <t>80 x 80 / NÁMĚTKY / VÝMĚNA : 1,20*260*(0,08+0,08)*2*0,95</t>
  </si>
  <si>
    <t>Stávající prvky : 3300,00*0,95</t>
  </si>
  <si>
    <t>005121 R</t>
  </si>
  <si>
    <t>Zařízení staveniště</t>
  </si>
  <si>
    <t>Soubor</t>
  </si>
  <si>
    <t>VRN</t>
  </si>
  <si>
    <t>POL99_8</t>
  </si>
  <si>
    <t>SUM</t>
  </si>
  <si>
    <t>END</t>
  </si>
  <si>
    <t>PLOCHY STŘECH "B"</t>
  </si>
  <si>
    <t>S3a - Střecha břidlice - 180/180</t>
  </si>
  <si>
    <t>Výpočet:</t>
  </si>
  <si>
    <t>36,432*7,4+6,32*7,4+6,63*7,25+((39,12*7,46)-13,86)+9,12*7,25+2,37*6,47+4,90*2,4+7,76*3,06+3,92*4,195+3,4*4,22+4,07*4,22+3,93*4,22+1,2*7,38+4,88*7,5+3,405*7,42+((5,054*7,42)/2)+((4,851*7,42)/2)+((1,87*5,47)/2)+((1,71*5,47)/2)+4,9*5,75+2,14*7,99+6,5*7,99+((7,08*7,4)/2)+((6,67*7,38)/2)+6,87*7,43+1,65*7,40+((5,49*7,38)/2)+2,9*5,87+((11,35*6,15)/2)+4,8*4,8+((4,8*2,56)/2)+((3,64*4,8)/2)+((4,7*4,03)/2)+4,6*6+12,9*7,38+3,9*6,35+4,5*6,35+2,88*7,1+2,88*7,1</t>
  </si>
  <si>
    <t>Výsledek:</t>
  </si>
  <si>
    <t>S2 - Střecha přístavba-propojení</t>
  </si>
  <si>
    <t>3,6*4,9</t>
  </si>
  <si>
    <t>S6 - Střecha nad CHUC - břidlice 180/180</t>
  </si>
  <si>
    <t>3,69*3,76</t>
  </si>
  <si>
    <t>S3b - Střecha břidlice - 130/130</t>
  </si>
  <si>
    <t>9,92*2,55+((1,77*2,55)/2)+((1,61*2,55)/2)+1,89*2,4+((0,49*2,4)/2)+4,75*2,4</t>
  </si>
  <si>
    <t>S7 - Měděná krytina na mansardové střeše</t>
  </si>
  <si>
    <t>4,83*3,07+4,83*3,07+2,75*3,07+2,75*3,07+2,95*2,84+2,95*2,84</t>
  </si>
  <si>
    <t>95 % : 1138*0,95</t>
  </si>
  <si>
    <t>95 % : 3300,00*0,95</t>
  </si>
  <si>
    <t>'plocha střech 95 %, z přílohy 1: (1489,07+17,64+13,86+47,86+63,18)*0,95</t>
  </si>
  <si>
    <t>D.1.2.B - NIV</t>
  </si>
  <si>
    <t>Sanace krovu - Neinvestiční náklady</t>
  </si>
  <si>
    <t>Všechny položky vlastní a individuální, atp. (neoznačené cenovou úrovní) obsahují montáž a dodávku, pomocný materiál a konstrukce a veškeré náklady spojené s úplným dokončením prací obsažených v popisu položky a projektové dokumentaci vč. vnitrostaveništního přesunu hmot a mimostaveništní dopravy.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</si>
</sst>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vertical="center"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Fill="1" applyAlignment="1">
      <alignment wrapText="1"/>
    </xf>
    <xf numFmtId="4" fontId="0" fillId="0" borderId="0" xfId="0" applyNumberFormat="1" applyFill="1" applyBorder="1" applyAlignment="1">
      <alignment wrapText="1"/>
    </xf>
    <xf numFmtId="4" fontId="19" fillId="7" borderId="0" xfId="0" applyNumberFormat="1" applyFont="1" applyFill="1" applyAlignment="1">
      <alignment wrapText="1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horizontal="left" wrapText="1"/>
    </xf>
    <xf numFmtId="4" fontId="19" fillId="6" borderId="11" xfId="0" applyNumberFormat="1" applyFont="1" applyFill="1" applyBorder="1" applyAlignment="1">
      <alignment horizontal="left" wrapText="1"/>
    </xf>
    <xf numFmtId="4" fontId="19" fillId="6" borderId="7" xfId="0" applyNumberFormat="1" applyFont="1" applyFill="1" applyBorder="1" applyAlignment="1">
      <alignment horizontal="left" wrapText="1"/>
    </xf>
    <xf numFmtId="4" fontId="19" fillId="6" borderId="13" xfId="0" applyNumberFormat="1" applyFont="1" applyFill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19" fillId="6" borderId="11" xfId="0" applyFont="1" applyFill="1" applyBorder="1" applyAlignment="1">
      <alignment horizontal="left" wrapText="1"/>
    </xf>
    <xf numFmtId="0" fontId="19" fillId="6" borderId="7" xfId="0" applyFont="1" applyFill="1" applyBorder="1" applyAlignment="1">
      <alignment horizontal="left" wrapText="1"/>
    </xf>
    <xf numFmtId="0" fontId="19" fillId="6" borderId="13" xfId="0" applyFont="1" applyFill="1" applyBorder="1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0" t="s">
        <v>41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opLeftCell="B1" zoomScaleNormal="100" zoomScaleSheetLayoutView="75" workbookViewId="0">
      <selection activeCell="L14" sqref="L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01" t="s">
        <v>4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">
      <c r="A2" s="2"/>
      <c r="B2" s="79" t="s">
        <v>24</v>
      </c>
      <c r="C2" s="80"/>
      <c r="D2" s="81" t="s">
        <v>49</v>
      </c>
      <c r="E2" s="210" t="s">
        <v>50</v>
      </c>
      <c r="F2" s="211"/>
      <c r="G2" s="211"/>
      <c r="H2" s="211"/>
      <c r="I2" s="211"/>
      <c r="J2" s="212"/>
      <c r="O2" s="1"/>
    </row>
    <row r="3" spans="1:15" ht="27" customHeight="1" x14ac:dyDescent="0.2">
      <c r="A3" s="2"/>
      <c r="B3" s="82" t="s">
        <v>47</v>
      </c>
      <c r="C3" s="80"/>
      <c r="D3" s="83" t="s">
        <v>45</v>
      </c>
      <c r="E3" s="213" t="s">
        <v>46</v>
      </c>
      <c r="F3" s="214"/>
      <c r="G3" s="214"/>
      <c r="H3" s="214"/>
      <c r="I3" s="214"/>
      <c r="J3" s="215"/>
    </row>
    <row r="4" spans="1:15" ht="23.25" customHeight="1" x14ac:dyDescent="0.2">
      <c r="A4" s="77">
        <v>2723</v>
      </c>
      <c r="B4" s="84" t="s">
        <v>48</v>
      </c>
      <c r="C4" s="85"/>
      <c r="D4" s="86" t="s">
        <v>378</v>
      </c>
      <c r="E4" s="223" t="s">
        <v>379</v>
      </c>
      <c r="F4" s="224"/>
      <c r="G4" s="224"/>
      <c r="H4" s="224"/>
      <c r="I4" s="224"/>
      <c r="J4" s="225"/>
    </row>
    <row r="5" spans="1:15" ht="24" customHeight="1" x14ac:dyDescent="0.2">
      <c r="A5" s="2"/>
      <c r="B5" s="31" t="s">
        <v>23</v>
      </c>
      <c r="D5" s="228" t="s">
        <v>51</v>
      </c>
      <c r="E5" s="229"/>
      <c r="F5" s="229"/>
      <c r="G5" s="229"/>
      <c r="H5" s="18" t="s">
        <v>42</v>
      </c>
      <c r="I5" s="87" t="s">
        <v>55</v>
      </c>
      <c r="J5" s="8"/>
    </row>
    <row r="6" spans="1:15" ht="15.75" customHeight="1" x14ac:dyDescent="0.2">
      <c r="A6" s="2"/>
      <c r="B6" s="28"/>
      <c r="C6" s="55"/>
      <c r="D6" s="230" t="s">
        <v>52</v>
      </c>
      <c r="E6" s="231"/>
      <c r="F6" s="231"/>
      <c r="G6" s="231"/>
      <c r="H6" s="18" t="s">
        <v>36</v>
      </c>
      <c r="I6" s="87" t="s">
        <v>56</v>
      </c>
      <c r="J6" s="8"/>
    </row>
    <row r="7" spans="1:15" ht="15.75" customHeight="1" x14ac:dyDescent="0.2">
      <c r="A7" s="2"/>
      <c r="B7" s="29"/>
      <c r="C7" s="56"/>
      <c r="D7" s="78" t="s">
        <v>54</v>
      </c>
      <c r="E7" s="232" t="s">
        <v>53</v>
      </c>
      <c r="F7" s="233"/>
      <c r="G7" s="23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7"/>
      <c r="E11" s="217"/>
      <c r="F11" s="217"/>
      <c r="G11" s="217"/>
      <c r="H11" s="18" t="s">
        <v>42</v>
      </c>
      <c r="I11" s="89"/>
      <c r="J11" s="8"/>
    </row>
    <row r="12" spans="1:15" ht="15.75" customHeight="1" x14ac:dyDescent="0.2">
      <c r="A12" s="2"/>
      <c r="B12" s="28"/>
      <c r="C12" s="55"/>
      <c r="D12" s="222"/>
      <c r="E12" s="222"/>
      <c r="F12" s="222"/>
      <c r="G12" s="222"/>
      <c r="H12" s="18" t="s">
        <v>36</v>
      </c>
      <c r="I12" s="89"/>
      <c r="J12" s="8"/>
    </row>
    <row r="13" spans="1:15" ht="15.75" customHeight="1" x14ac:dyDescent="0.2">
      <c r="A13" s="2"/>
      <c r="B13" s="29"/>
      <c r="C13" s="56"/>
      <c r="D13" s="88"/>
      <c r="E13" s="226"/>
      <c r="F13" s="227"/>
      <c r="G13" s="227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6"/>
      <c r="F15" s="216"/>
      <c r="G15" s="218"/>
      <c r="H15" s="218"/>
      <c r="I15" s="218" t="s">
        <v>31</v>
      </c>
      <c r="J15" s="219"/>
    </row>
    <row r="16" spans="1:15" ht="23.25" customHeight="1" x14ac:dyDescent="0.2">
      <c r="A16" s="142" t="s">
        <v>26</v>
      </c>
      <c r="B16" s="38" t="s">
        <v>26</v>
      </c>
      <c r="C16" s="62"/>
      <c r="D16" s="63"/>
      <c r="E16" s="207"/>
      <c r="F16" s="208"/>
      <c r="G16" s="207"/>
      <c r="H16" s="208"/>
      <c r="I16" s="207">
        <f>SUMIF(F49:F55,A16,I49:I55)+SUMIF(F49:F55,"PSU",I49:I55)</f>
        <v>0</v>
      </c>
      <c r="J16" s="209"/>
    </row>
    <row r="17" spans="1:10" ht="23.25" customHeight="1" x14ac:dyDescent="0.2">
      <c r="A17" s="142" t="s">
        <v>27</v>
      </c>
      <c r="B17" s="38" t="s">
        <v>27</v>
      </c>
      <c r="C17" s="62"/>
      <c r="D17" s="63"/>
      <c r="E17" s="207"/>
      <c r="F17" s="208"/>
      <c r="G17" s="207"/>
      <c r="H17" s="208"/>
      <c r="I17" s="207">
        <f>SUMIF(F49:F55,A17,I49:I55)</f>
        <v>0</v>
      </c>
      <c r="J17" s="209"/>
    </row>
    <row r="18" spans="1:10" ht="23.25" customHeight="1" x14ac:dyDescent="0.2">
      <c r="A18" s="142" t="s">
        <v>28</v>
      </c>
      <c r="B18" s="38" t="s">
        <v>28</v>
      </c>
      <c r="C18" s="62"/>
      <c r="D18" s="63"/>
      <c r="E18" s="207"/>
      <c r="F18" s="208"/>
      <c r="G18" s="207"/>
      <c r="H18" s="208"/>
      <c r="I18" s="207">
        <f>SUMIF(F49:F55,A18,I49:I55)</f>
        <v>0</v>
      </c>
      <c r="J18" s="209"/>
    </row>
    <row r="19" spans="1:10" ht="23.25" customHeight="1" x14ac:dyDescent="0.2">
      <c r="A19" s="142" t="s">
        <v>74</v>
      </c>
      <c r="B19" s="38" t="s">
        <v>29</v>
      </c>
      <c r="C19" s="62"/>
      <c r="D19" s="63"/>
      <c r="E19" s="207"/>
      <c r="F19" s="208"/>
      <c r="G19" s="207"/>
      <c r="H19" s="208"/>
      <c r="I19" s="207">
        <f>SUMIF(F49:F55,A19,I49:I55)</f>
        <v>0</v>
      </c>
      <c r="J19" s="209"/>
    </row>
    <row r="20" spans="1:10" ht="23.25" customHeight="1" x14ac:dyDescent="0.2">
      <c r="A20" s="142" t="s">
        <v>75</v>
      </c>
      <c r="B20" s="38" t="s">
        <v>30</v>
      </c>
      <c r="C20" s="62"/>
      <c r="D20" s="63"/>
      <c r="E20" s="207"/>
      <c r="F20" s="208"/>
      <c r="G20" s="207"/>
      <c r="H20" s="208"/>
      <c r="I20" s="207">
        <f>SUMIF(F49:F55,A20,I49:I55)</f>
        <v>0</v>
      </c>
      <c r="J20" s="209"/>
    </row>
    <row r="21" spans="1:10" ht="23.25" customHeight="1" x14ac:dyDescent="0.2">
      <c r="A21" s="2"/>
      <c r="B21" s="48" t="s">
        <v>31</v>
      </c>
      <c r="C21" s="64"/>
      <c r="D21" s="65"/>
      <c r="E21" s="220"/>
      <c r="F21" s="221"/>
      <c r="G21" s="220"/>
      <c r="H21" s="221"/>
      <c r="I21" s="220">
        <f>SUM(I16:J20)</f>
        <v>0</v>
      </c>
      <c r="J21" s="23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7">
        <f>ZakladDPHSniVypocet</f>
        <v>0</v>
      </c>
      <c r="H23" s="238"/>
      <c r="I23" s="23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5">
        <f>IF(A24&gt;50, ROUNDUP(A23, 0), ROUNDDOWN(A23, 0))</f>
        <v>0</v>
      </c>
      <c r="H24" s="236"/>
      <c r="I24" s="23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7">
        <f>ZakladDPHZaklVypocet</f>
        <v>0</v>
      </c>
      <c r="H25" s="238"/>
      <c r="I25" s="23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4">
        <f>IF(A26&gt;50, ROUNDUP(A25, 0), ROUNDDOWN(A25, 0))</f>
        <v>0</v>
      </c>
      <c r="H26" s="205"/>
      <c r="I26" s="20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6">
        <f>CenaCelkem-(ZakladDPHSni+DPHSni+ZakladDPHZakl+DPHZakl)</f>
        <v>0</v>
      </c>
      <c r="H27" s="206"/>
      <c r="I27" s="206"/>
      <c r="J27" s="41" t="str">
        <f t="shared" si="0"/>
        <v>CZK</v>
      </c>
    </row>
    <row r="28" spans="1:10" ht="27.75" hidden="1" customHeight="1" thickBot="1" x14ac:dyDescent="0.25">
      <c r="A28" s="2"/>
      <c r="B28" s="116" t="s">
        <v>25</v>
      </c>
      <c r="C28" s="117"/>
      <c r="D28" s="117"/>
      <c r="E28" s="118"/>
      <c r="F28" s="119"/>
      <c r="G28" s="240">
        <f>ZakladDPHSniVypocet+ZakladDPHZaklVypocet</f>
        <v>0</v>
      </c>
      <c r="H28" s="241"/>
      <c r="I28" s="241"/>
      <c r="J28" s="12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6" t="s">
        <v>37</v>
      </c>
      <c r="C29" s="121"/>
      <c r="D29" s="121"/>
      <c r="E29" s="121"/>
      <c r="F29" s="122"/>
      <c r="G29" s="240">
        <f>IF(A29&gt;50, ROUNDUP(A27, 0), ROUNDDOWN(A27, 0))</f>
        <v>0</v>
      </c>
      <c r="H29" s="240"/>
      <c r="I29" s="240"/>
      <c r="J29" s="123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42"/>
      <c r="E34" s="243"/>
      <c r="G34" s="244"/>
      <c r="H34" s="245"/>
      <c r="I34" s="245"/>
      <c r="J34" s="25"/>
    </row>
    <row r="35" spans="1:10" ht="12.75" customHeight="1" x14ac:dyDescent="0.2">
      <c r="A35" s="2"/>
      <c r="B35" s="2"/>
      <c r="D35" s="234" t="s">
        <v>2</v>
      </c>
      <c r="E35" s="23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6"/>
    </row>
    <row r="38" spans="1:10" ht="25.5" hidden="1" customHeight="1" x14ac:dyDescent="0.2">
      <c r="A38" s="92" t="s">
        <v>39</v>
      </c>
      <c r="B38" s="97" t="s">
        <v>18</v>
      </c>
      <c r="C38" s="98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57</v>
      </c>
      <c r="C39" s="246"/>
      <c r="D39" s="246"/>
      <c r="E39" s="246"/>
      <c r="F39" s="103">
        <f>'SO B D.1.2.B - NEINV Pol'!AE344</f>
        <v>0</v>
      </c>
      <c r="G39" s="104">
        <f>'SO B D.1.2.B - NEINV Pol'!AF344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45</v>
      </c>
      <c r="C40" s="247" t="s">
        <v>46</v>
      </c>
      <c r="D40" s="247"/>
      <c r="E40" s="247"/>
      <c r="F40" s="108">
        <f>'SO B D.1.2.B - NEINV Pol'!AE344</f>
        <v>0</v>
      </c>
      <c r="G40" s="109">
        <f>'SO B D.1.2.B - NEINV Pol'!AF344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246" t="s">
        <v>44</v>
      </c>
      <c r="D41" s="246"/>
      <c r="E41" s="246"/>
      <c r="F41" s="112">
        <f>'SO B D.1.2.B - NEINV Pol'!AE344</f>
        <v>0</v>
      </c>
      <c r="G41" s="105">
        <f>'SO B D.1.2.B - NEINV Pol'!AF344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248" t="s">
        <v>58</v>
      </c>
      <c r="C42" s="249"/>
      <c r="D42" s="249"/>
      <c r="E42" s="250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4" t="s">
        <v>60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61</v>
      </c>
      <c r="G48" s="131"/>
      <c r="H48" s="131"/>
      <c r="I48" s="131" t="s">
        <v>31</v>
      </c>
      <c r="J48" s="131" t="s">
        <v>0</v>
      </c>
    </row>
    <row r="49" spans="1:10" ht="36.75" customHeight="1" x14ac:dyDescent="0.2">
      <c r="A49" s="127"/>
      <c r="B49" s="132" t="s">
        <v>62</v>
      </c>
      <c r="C49" s="251" t="s">
        <v>63</v>
      </c>
      <c r="D49" s="252"/>
      <c r="E49" s="252"/>
      <c r="F49" s="140" t="s">
        <v>26</v>
      </c>
      <c r="G49" s="133"/>
      <c r="H49" s="133"/>
      <c r="I49" s="133">
        <f>'SO B D.1.2.B - NEINV Pol'!G8</f>
        <v>0</v>
      </c>
      <c r="J49" s="138" t="str">
        <f>IF(I56=0,"",I49/I56*100)</f>
        <v/>
      </c>
    </row>
    <row r="50" spans="1:10" ht="36.75" customHeight="1" x14ac:dyDescent="0.2">
      <c r="A50" s="127"/>
      <c r="B50" s="132" t="s">
        <v>64</v>
      </c>
      <c r="C50" s="251" t="s">
        <v>65</v>
      </c>
      <c r="D50" s="252"/>
      <c r="E50" s="252"/>
      <c r="F50" s="140" t="s">
        <v>26</v>
      </c>
      <c r="G50" s="133"/>
      <c r="H50" s="133"/>
      <c r="I50" s="133">
        <f>'SO B D.1.2.B - NEINV Pol'!G11</f>
        <v>0</v>
      </c>
      <c r="J50" s="138" t="str">
        <f>IF(I56=0,"",I50/I56*100)</f>
        <v/>
      </c>
    </row>
    <row r="51" spans="1:10" ht="36.75" customHeight="1" x14ac:dyDescent="0.2">
      <c r="A51" s="127"/>
      <c r="B51" s="132" t="s">
        <v>66</v>
      </c>
      <c r="C51" s="251" t="s">
        <v>67</v>
      </c>
      <c r="D51" s="252"/>
      <c r="E51" s="252"/>
      <c r="F51" s="140" t="s">
        <v>26</v>
      </c>
      <c r="G51" s="133"/>
      <c r="H51" s="133"/>
      <c r="I51" s="133">
        <f>'SO B D.1.2.B - NEINV Pol'!G16</f>
        <v>0</v>
      </c>
      <c r="J51" s="138" t="str">
        <f>IF(I56=0,"",I51/I56*100)</f>
        <v/>
      </c>
    </row>
    <row r="52" spans="1:10" ht="36.75" customHeight="1" x14ac:dyDescent="0.2">
      <c r="A52" s="127"/>
      <c r="B52" s="132" t="s">
        <v>68</v>
      </c>
      <c r="C52" s="251" t="s">
        <v>69</v>
      </c>
      <c r="D52" s="252"/>
      <c r="E52" s="252"/>
      <c r="F52" s="140" t="s">
        <v>27</v>
      </c>
      <c r="G52" s="133"/>
      <c r="H52" s="133"/>
      <c r="I52" s="133">
        <f>'SO B D.1.2.B - NEINV Pol'!G18</f>
        <v>0</v>
      </c>
      <c r="J52" s="138" t="str">
        <f>IF(I56=0,"",I52/I56*100)</f>
        <v/>
      </c>
    </row>
    <row r="53" spans="1:10" ht="36.75" customHeight="1" x14ac:dyDescent="0.2">
      <c r="A53" s="127"/>
      <c r="B53" s="132" t="s">
        <v>70</v>
      </c>
      <c r="C53" s="251" t="s">
        <v>71</v>
      </c>
      <c r="D53" s="252"/>
      <c r="E53" s="252"/>
      <c r="F53" s="140" t="s">
        <v>27</v>
      </c>
      <c r="G53" s="133"/>
      <c r="H53" s="133"/>
      <c r="I53" s="133">
        <f>'SO B D.1.2.B - NEINV Pol'!G280</f>
        <v>0</v>
      </c>
      <c r="J53" s="138" t="str">
        <f>IF(I56=0,"",I53/I56*100)</f>
        <v/>
      </c>
    </row>
    <row r="54" spans="1:10" ht="36.75" customHeight="1" x14ac:dyDescent="0.2">
      <c r="A54" s="127"/>
      <c r="B54" s="132" t="s">
        <v>72</v>
      </c>
      <c r="C54" s="251" t="s">
        <v>73</v>
      </c>
      <c r="D54" s="252"/>
      <c r="E54" s="252"/>
      <c r="F54" s="140" t="s">
        <v>27</v>
      </c>
      <c r="G54" s="133"/>
      <c r="H54" s="133"/>
      <c r="I54" s="133">
        <f>'SO B D.1.2.B - NEINV Pol'!G283</f>
        <v>0</v>
      </c>
      <c r="J54" s="138" t="str">
        <f>IF(I56=0,"",I54/I56*100)</f>
        <v/>
      </c>
    </row>
    <row r="55" spans="1:10" ht="36.75" customHeight="1" x14ac:dyDescent="0.2">
      <c r="A55" s="127"/>
      <c r="B55" s="132" t="s">
        <v>74</v>
      </c>
      <c r="C55" s="251" t="s">
        <v>29</v>
      </c>
      <c r="D55" s="252"/>
      <c r="E55" s="252"/>
      <c r="F55" s="140" t="s">
        <v>74</v>
      </c>
      <c r="G55" s="133"/>
      <c r="H55" s="133"/>
      <c r="I55" s="133">
        <f>'SO B D.1.2.B - NEINV Pol'!G341</f>
        <v>0</v>
      </c>
      <c r="J55" s="138" t="str">
        <f>IF(I56=0,"",I55/I56*100)</f>
        <v/>
      </c>
    </row>
    <row r="56" spans="1:10" ht="25.5" customHeight="1" x14ac:dyDescent="0.2">
      <c r="A56" s="128"/>
      <c r="B56" s="134" t="s">
        <v>1</v>
      </c>
      <c r="C56" s="135"/>
      <c r="D56" s="136"/>
      <c r="E56" s="136"/>
      <c r="F56" s="141"/>
      <c r="G56" s="137"/>
      <c r="H56" s="137"/>
      <c r="I56" s="137">
        <f>SUM(I49:I55)</f>
        <v>0</v>
      </c>
      <c r="J56" s="139">
        <f>SUM(J49:J55)</f>
        <v>0</v>
      </c>
    </row>
    <row r="57" spans="1:10" x14ac:dyDescent="0.2">
      <c r="F57" s="90"/>
      <c r="G57" s="90"/>
      <c r="H57" s="90"/>
      <c r="I57" s="90"/>
      <c r="J57" s="91"/>
    </row>
    <row r="58" spans="1:10" x14ac:dyDescent="0.2">
      <c r="F58" s="90"/>
      <c r="G58" s="90"/>
      <c r="H58" s="90"/>
      <c r="I58" s="90"/>
      <c r="J58" s="91"/>
    </row>
    <row r="59" spans="1:10" x14ac:dyDescent="0.2">
      <c r="F59" s="90"/>
      <c r="G59" s="90"/>
      <c r="H59" s="90"/>
      <c r="I59" s="90"/>
      <c r="J59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3" t="s">
        <v>7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50" t="s">
        <v>8</v>
      </c>
      <c r="B2" s="49"/>
      <c r="C2" s="255"/>
      <c r="D2" s="255"/>
      <c r="E2" s="255"/>
      <c r="F2" s="255"/>
      <c r="G2" s="256"/>
    </row>
    <row r="3" spans="1:7" ht="24.95" customHeight="1" x14ac:dyDescent="0.2">
      <c r="A3" s="50" t="s">
        <v>9</v>
      </c>
      <c r="B3" s="49"/>
      <c r="C3" s="255"/>
      <c r="D3" s="255"/>
      <c r="E3" s="255"/>
      <c r="F3" s="255"/>
      <c r="G3" s="256"/>
    </row>
    <row r="4" spans="1:7" ht="24.95" customHeight="1" x14ac:dyDescent="0.2">
      <c r="A4" s="50" t="s">
        <v>10</v>
      </c>
      <c r="B4" s="49"/>
      <c r="C4" s="255"/>
      <c r="D4" s="255"/>
      <c r="E4" s="255"/>
      <c r="F4" s="255"/>
      <c r="G4" s="25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5"/>
  <sheetViews>
    <sheetView tabSelected="1" workbookViewId="0">
      <pane ySplit="7" topLeftCell="A8" activePane="bottomLeft" state="frozen"/>
      <selection pane="bottomLeft" activeCell="F23" sqref="F2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38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9.140625" hidden="1" customWidth="1"/>
    <col min="19" max="20" width="9.140625" customWidth="1"/>
    <col min="21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76</v>
      </c>
    </row>
    <row r="2" spans="1:60" ht="24.95" customHeight="1" x14ac:dyDescent="0.2">
      <c r="A2" s="143" t="s">
        <v>8</v>
      </c>
      <c r="B2" s="49" t="s">
        <v>49</v>
      </c>
      <c r="C2" s="259" t="s">
        <v>50</v>
      </c>
      <c r="D2" s="260"/>
      <c r="E2" s="260"/>
      <c r="F2" s="260"/>
      <c r="G2" s="261"/>
      <c r="AG2" t="s">
        <v>77</v>
      </c>
    </row>
    <row r="3" spans="1:60" ht="24.95" customHeight="1" x14ac:dyDescent="0.2">
      <c r="A3" s="143" t="s">
        <v>9</v>
      </c>
      <c r="B3" s="49" t="s">
        <v>45</v>
      </c>
      <c r="C3" s="259" t="s">
        <v>46</v>
      </c>
      <c r="D3" s="260"/>
      <c r="E3" s="260"/>
      <c r="F3" s="260"/>
      <c r="G3" s="261"/>
      <c r="AC3" s="125" t="s">
        <v>77</v>
      </c>
      <c r="AG3" t="s">
        <v>78</v>
      </c>
    </row>
    <row r="4" spans="1:60" ht="24.95" customHeight="1" x14ac:dyDescent="0.2">
      <c r="A4" s="144" t="s">
        <v>10</v>
      </c>
      <c r="B4" s="145" t="s">
        <v>378</v>
      </c>
      <c r="C4" s="262" t="s">
        <v>379</v>
      </c>
      <c r="D4" s="263"/>
      <c r="E4" s="263"/>
      <c r="F4" s="263"/>
      <c r="G4" s="264"/>
      <c r="AG4" t="s">
        <v>79</v>
      </c>
    </row>
    <row r="5" spans="1:60" x14ac:dyDescent="0.2">
      <c r="D5" s="10"/>
    </row>
    <row r="6" spans="1:60" ht="38.25" x14ac:dyDescent="0.2">
      <c r="A6" s="147" t="s">
        <v>80</v>
      </c>
      <c r="B6" s="149" t="s">
        <v>81</v>
      </c>
      <c r="C6" s="149" t="s">
        <v>82</v>
      </c>
      <c r="D6" s="148" t="s">
        <v>83</v>
      </c>
      <c r="E6" s="147" t="s">
        <v>84</v>
      </c>
      <c r="F6" s="146" t="s">
        <v>85</v>
      </c>
      <c r="G6" s="147" t="s">
        <v>31</v>
      </c>
      <c r="H6" s="150" t="s">
        <v>32</v>
      </c>
      <c r="I6" s="150" t="s">
        <v>86</v>
      </c>
      <c r="J6" s="150" t="s">
        <v>33</v>
      </c>
      <c r="K6" s="150" t="s">
        <v>87</v>
      </c>
      <c r="L6" s="150" t="s">
        <v>88</v>
      </c>
      <c r="M6" s="150" t="s">
        <v>89</v>
      </c>
      <c r="N6" s="150" t="s">
        <v>90</v>
      </c>
      <c r="O6" s="150" t="s">
        <v>91</v>
      </c>
      <c r="P6" s="150" t="s">
        <v>92</v>
      </c>
      <c r="Q6" s="150" t="s">
        <v>93</v>
      </c>
      <c r="R6" s="150" t="s">
        <v>94</v>
      </c>
      <c r="S6" s="150" t="s">
        <v>95</v>
      </c>
      <c r="T6" s="150" t="s">
        <v>96</v>
      </c>
      <c r="U6" s="150" t="s">
        <v>97</v>
      </c>
      <c r="V6" s="150" t="s">
        <v>98</v>
      </c>
      <c r="W6" s="150" t="s">
        <v>99</v>
      </c>
      <c r="X6" s="150" t="s">
        <v>100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8" t="s">
        <v>101</v>
      </c>
      <c r="B8" s="169" t="s">
        <v>62</v>
      </c>
      <c r="C8" s="187" t="s">
        <v>63</v>
      </c>
      <c r="D8" s="170"/>
      <c r="E8" s="171"/>
      <c r="F8" s="172"/>
      <c r="G8" s="173">
        <f>SUMIF(AG9:AG10,"&lt;&gt;NOR",G9:G10)</f>
        <v>0</v>
      </c>
      <c r="H8" s="167"/>
      <c r="I8" s="167">
        <f>SUM(I9:I10)</f>
        <v>8990.7999999999993</v>
      </c>
      <c r="J8" s="167"/>
      <c r="K8" s="167">
        <f>SUM(K9:K10)</f>
        <v>16279.2</v>
      </c>
      <c r="L8" s="167"/>
      <c r="M8" s="167">
        <f>SUM(M9:M10)</f>
        <v>0</v>
      </c>
      <c r="N8" s="167"/>
      <c r="O8" s="167">
        <f>SUM(O9:O10)</f>
        <v>0.3</v>
      </c>
      <c r="P8" s="167"/>
      <c r="Q8" s="167">
        <f>SUM(Q9:Q10)</f>
        <v>0</v>
      </c>
      <c r="R8" s="167"/>
      <c r="S8" s="167"/>
      <c r="T8" s="167"/>
      <c r="U8" s="167"/>
      <c r="V8" s="167">
        <f>SUM(V9:V10)</f>
        <v>40.659999999999997</v>
      </c>
      <c r="W8" s="167"/>
      <c r="X8" s="167"/>
      <c r="AG8" t="s">
        <v>102</v>
      </c>
    </row>
    <row r="9" spans="1:60" outlineLevel="1" x14ac:dyDescent="0.2">
      <c r="A9" s="174">
        <v>1</v>
      </c>
      <c r="B9" s="175" t="s">
        <v>103</v>
      </c>
      <c r="C9" s="188" t="s">
        <v>104</v>
      </c>
      <c r="D9" s="176" t="s">
        <v>105</v>
      </c>
      <c r="E9" s="177">
        <v>190</v>
      </c>
      <c r="F9" s="178">
        <v>0</v>
      </c>
      <c r="G9" s="179">
        <f>ROUND(E9*F9,2)</f>
        <v>0</v>
      </c>
      <c r="H9" s="162">
        <v>47.32</v>
      </c>
      <c r="I9" s="161">
        <f>ROUND(E9*H9,2)</f>
        <v>8990.7999999999993</v>
      </c>
      <c r="J9" s="162">
        <v>85.68</v>
      </c>
      <c r="K9" s="161">
        <f>ROUND(E9*J9,2)</f>
        <v>16279.2</v>
      </c>
      <c r="L9" s="161">
        <v>21</v>
      </c>
      <c r="M9" s="161">
        <f>G9*(1+L9/100)</f>
        <v>0</v>
      </c>
      <c r="N9" s="161">
        <v>1.58E-3</v>
      </c>
      <c r="O9" s="161">
        <f>ROUND(E9*N9,2)</f>
        <v>0.3</v>
      </c>
      <c r="P9" s="161">
        <v>0</v>
      </c>
      <c r="Q9" s="161">
        <f>ROUND(E9*P9,2)</f>
        <v>0</v>
      </c>
      <c r="R9" s="161"/>
      <c r="S9" s="161" t="s">
        <v>106</v>
      </c>
      <c r="T9" s="161" t="s">
        <v>107</v>
      </c>
      <c r="U9" s="161">
        <v>0.214</v>
      </c>
      <c r="V9" s="161">
        <f>ROUND(E9*U9,2)</f>
        <v>40.659999999999997</v>
      </c>
      <c r="W9" s="161"/>
      <c r="X9" s="161" t="s">
        <v>108</v>
      </c>
      <c r="Y9" s="151"/>
      <c r="Z9" s="151"/>
      <c r="AA9" s="151"/>
      <c r="AB9" s="151"/>
      <c r="AC9" s="151"/>
      <c r="AD9" s="151"/>
      <c r="AE9" s="151"/>
      <c r="AF9" s="151"/>
      <c r="AG9" s="151" t="s">
        <v>109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9"/>
      <c r="B10" s="160"/>
      <c r="C10" s="189" t="s">
        <v>110</v>
      </c>
      <c r="D10" s="163"/>
      <c r="E10" s="164">
        <v>190</v>
      </c>
      <c r="F10" s="198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1"/>
      <c r="Z10" s="151"/>
      <c r="AA10" s="151"/>
      <c r="AB10" s="151"/>
      <c r="AC10" s="151"/>
      <c r="AD10" s="151"/>
      <c r="AE10" s="151"/>
      <c r="AF10" s="151"/>
      <c r="AG10" s="151" t="s">
        <v>111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5.5" x14ac:dyDescent="0.2">
      <c r="A11" s="168" t="s">
        <v>101</v>
      </c>
      <c r="B11" s="169" t="s">
        <v>64</v>
      </c>
      <c r="C11" s="187" t="s">
        <v>65</v>
      </c>
      <c r="D11" s="170"/>
      <c r="E11" s="171"/>
      <c r="F11" s="199"/>
      <c r="G11" s="173">
        <f>SUMIF(AG12:AG15,"&lt;&gt;NOR",G12:G15)</f>
        <v>0</v>
      </c>
      <c r="H11" s="167"/>
      <c r="I11" s="167">
        <f>SUM(I12:I15)</f>
        <v>86.49</v>
      </c>
      <c r="J11" s="167"/>
      <c r="K11" s="167">
        <f>SUM(K12:K15)</f>
        <v>265635.16000000003</v>
      </c>
      <c r="L11" s="167"/>
      <c r="M11" s="167">
        <f>SUM(M12:M15)</f>
        <v>0</v>
      </c>
      <c r="N11" s="167"/>
      <c r="O11" s="167">
        <f>SUM(O12:O15)</f>
        <v>0</v>
      </c>
      <c r="P11" s="167"/>
      <c r="Q11" s="167">
        <f>SUM(Q12:Q15)</f>
        <v>0</v>
      </c>
      <c r="R11" s="167"/>
      <c r="S11" s="167"/>
      <c r="T11" s="167"/>
      <c r="U11" s="167"/>
      <c r="V11" s="167">
        <f>SUM(V12:V15)</f>
        <v>777.27</v>
      </c>
      <c r="W11" s="167"/>
      <c r="X11" s="167"/>
      <c r="AG11" t="s">
        <v>102</v>
      </c>
    </row>
    <row r="12" spans="1:60" outlineLevel="1" x14ac:dyDescent="0.2">
      <c r="A12" s="174">
        <v>2</v>
      </c>
      <c r="B12" s="175" t="s">
        <v>112</v>
      </c>
      <c r="C12" s="188" t="s">
        <v>113</v>
      </c>
      <c r="D12" s="176" t="s">
        <v>105</v>
      </c>
      <c r="E12" s="177">
        <v>1081.0999999999999</v>
      </c>
      <c r="F12" s="178">
        <v>0</v>
      </c>
      <c r="G12" s="179">
        <f>ROUND(E12*F12,2)</f>
        <v>0</v>
      </c>
      <c r="H12" s="162">
        <v>0.08</v>
      </c>
      <c r="I12" s="161">
        <f>ROUND(E12*H12,2)</f>
        <v>86.49</v>
      </c>
      <c r="J12" s="162">
        <v>51.42</v>
      </c>
      <c r="K12" s="161">
        <f>ROUND(E12*J12,2)</f>
        <v>55590.16</v>
      </c>
      <c r="L12" s="161">
        <v>21</v>
      </c>
      <c r="M12" s="161">
        <f>G12*(1+L12/100)</f>
        <v>0</v>
      </c>
      <c r="N12" s="161">
        <v>0</v>
      </c>
      <c r="O12" s="161">
        <f>ROUND(E12*N12,2)</f>
        <v>0</v>
      </c>
      <c r="P12" s="161">
        <v>0</v>
      </c>
      <c r="Q12" s="161">
        <f>ROUND(E12*P12,2)</f>
        <v>0</v>
      </c>
      <c r="R12" s="161"/>
      <c r="S12" s="161" t="s">
        <v>106</v>
      </c>
      <c r="T12" s="161" t="s">
        <v>107</v>
      </c>
      <c r="U12" s="161">
        <v>0.13900000000000001</v>
      </c>
      <c r="V12" s="161">
        <f>ROUND(E12*U12,2)</f>
        <v>150.27000000000001</v>
      </c>
      <c r="W12" s="161"/>
      <c r="X12" s="161" t="s">
        <v>108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109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9"/>
      <c r="B13" s="160"/>
      <c r="C13" s="189" t="s">
        <v>375</v>
      </c>
      <c r="D13" s="163"/>
      <c r="E13" s="164">
        <v>1081.0999999999999</v>
      </c>
      <c r="F13" s="198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1"/>
      <c r="Z13" s="151"/>
      <c r="AA13" s="151"/>
      <c r="AB13" s="151"/>
      <c r="AC13" s="151"/>
      <c r="AD13" s="151"/>
      <c r="AE13" s="151"/>
      <c r="AF13" s="151"/>
      <c r="AG13" s="151" t="s">
        <v>111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74">
        <v>3</v>
      </c>
      <c r="B14" s="175" t="s">
        <v>114</v>
      </c>
      <c r="C14" s="188" t="s">
        <v>115</v>
      </c>
      <c r="D14" s="176" t="s">
        <v>105</v>
      </c>
      <c r="E14" s="177">
        <v>3135</v>
      </c>
      <c r="F14" s="178">
        <v>0</v>
      </c>
      <c r="G14" s="179">
        <f>ROUND(E14*F14,2)</f>
        <v>0</v>
      </c>
      <c r="H14" s="162">
        <v>0</v>
      </c>
      <c r="I14" s="161">
        <f>ROUND(E14*H14,2)</f>
        <v>0</v>
      </c>
      <c r="J14" s="162">
        <v>67</v>
      </c>
      <c r="K14" s="161">
        <f>ROUND(E14*J14,2)</f>
        <v>210045</v>
      </c>
      <c r="L14" s="161">
        <v>21</v>
      </c>
      <c r="M14" s="161">
        <f>G14*(1+L14/100)</f>
        <v>0</v>
      </c>
      <c r="N14" s="161">
        <v>0</v>
      </c>
      <c r="O14" s="161">
        <f>ROUND(E14*N14,2)</f>
        <v>0</v>
      </c>
      <c r="P14" s="161">
        <v>0</v>
      </c>
      <c r="Q14" s="161">
        <f>ROUND(E14*P14,2)</f>
        <v>0</v>
      </c>
      <c r="R14" s="161"/>
      <c r="S14" s="161" t="s">
        <v>106</v>
      </c>
      <c r="T14" s="161" t="s">
        <v>107</v>
      </c>
      <c r="U14" s="161">
        <v>0.2</v>
      </c>
      <c r="V14" s="161">
        <f>ROUND(E14*U14,2)</f>
        <v>627</v>
      </c>
      <c r="W14" s="161"/>
      <c r="X14" s="161" t="s">
        <v>108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109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9"/>
      <c r="B15" s="160"/>
      <c r="C15" s="189" t="s">
        <v>376</v>
      </c>
      <c r="D15" s="163"/>
      <c r="E15" s="164">
        <v>3135</v>
      </c>
      <c r="F15" s="198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1"/>
      <c r="Z15" s="151"/>
      <c r="AA15" s="151"/>
      <c r="AB15" s="151"/>
      <c r="AC15" s="151"/>
      <c r="AD15" s="151"/>
      <c r="AE15" s="151"/>
      <c r="AF15" s="151"/>
      <c r="AG15" s="151" t="s">
        <v>111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68" t="s">
        <v>101</v>
      </c>
      <c r="B16" s="169" t="s">
        <v>66</v>
      </c>
      <c r="C16" s="187" t="s">
        <v>67</v>
      </c>
      <c r="D16" s="170"/>
      <c r="E16" s="171"/>
      <c r="F16" s="199"/>
      <c r="G16" s="173">
        <f>SUMIF(AG17:AG17,"&lt;&gt;NOR",G17:G17)</f>
        <v>0</v>
      </c>
      <c r="H16" s="167"/>
      <c r="I16" s="167">
        <f>SUM(I17:I17)</f>
        <v>0</v>
      </c>
      <c r="J16" s="167"/>
      <c r="K16" s="167">
        <f>SUM(K17:K17)</f>
        <v>331.42</v>
      </c>
      <c r="L16" s="167"/>
      <c r="M16" s="167">
        <f>SUM(M17:M17)</f>
        <v>0</v>
      </c>
      <c r="N16" s="167"/>
      <c r="O16" s="167">
        <f>SUM(O17:O17)</f>
        <v>0</v>
      </c>
      <c r="P16" s="167"/>
      <c r="Q16" s="167">
        <f>SUM(Q17:Q17)</f>
        <v>0</v>
      </c>
      <c r="R16" s="167"/>
      <c r="S16" s="167"/>
      <c r="T16" s="167"/>
      <c r="U16" s="167"/>
      <c r="V16" s="167">
        <f>SUM(V17:V17)</f>
        <v>0.77</v>
      </c>
      <c r="W16" s="167"/>
      <c r="X16" s="167"/>
      <c r="AG16" t="s">
        <v>102</v>
      </c>
    </row>
    <row r="17" spans="1:60" outlineLevel="1" x14ac:dyDescent="0.2">
      <c r="A17" s="180">
        <v>4</v>
      </c>
      <c r="B17" s="181" t="s">
        <v>116</v>
      </c>
      <c r="C17" s="190" t="s">
        <v>117</v>
      </c>
      <c r="D17" s="182" t="s">
        <v>118</v>
      </c>
      <c r="E17" s="183">
        <v>0.30020000000000002</v>
      </c>
      <c r="F17" s="184">
        <v>0</v>
      </c>
      <c r="G17" s="185">
        <f>ROUND(E17*F17,2)</f>
        <v>0</v>
      </c>
      <c r="H17" s="162">
        <v>0</v>
      </c>
      <c r="I17" s="161">
        <f>ROUND(E17*H17,2)</f>
        <v>0</v>
      </c>
      <c r="J17" s="162">
        <v>1104</v>
      </c>
      <c r="K17" s="161">
        <f>ROUND(E17*J17,2)</f>
        <v>331.42</v>
      </c>
      <c r="L17" s="161">
        <v>21</v>
      </c>
      <c r="M17" s="161">
        <f>G17*(1+L17/100)</f>
        <v>0</v>
      </c>
      <c r="N17" s="161">
        <v>0</v>
      </c>
      <c r="O17" s="161">
        <f>ROUND(E17*N17,2)</f>
        <v>0</v>
      </c>
      <c r="P17" s="161">
        <v>0</v>
      </c>
      <c r="Q17" s="161">
        <f>ROUND(E17*P17,2)</f>
        <v>0</v>
      </c>
      <c r="R17" s="161"/>
      <c r="S17" s="161" t="s">
        <v>106</v>
      </c>
      <c r="T17" s="161" t="s">
        <v>107</v>
      </c>
      <c r="U17" s="161">
        <v>2.577</v>
      </c>
      <c r="V17" s="161">
        <f>ROUND(E17*U17,2)</f>
        <v>0.77</v>
      </c>
      <c r="W17" s="161"/>
      <c r="X17" s="161" t="s">
        <v>119</v>
      </c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68" t="s">
        <v>101</v>
      </c>
      <c r="B18" s="169" t="s">
        <v>68</v>
      </c>
      <c r="C18" s="187" t="s">
        <v>69</v>
      </c>
      <c r="D18" s="170"/>
      <c r="E18" s="171"/>
      <c r="F18" s="199"/>
      <c r="G18" s="173">
        <f>SUMIF(AG19:AG279,"&lt;&gt;NOR",G19:G279)</f>
        <v>0</v>
      </c>
      <c r="H18" s="167"/>
      <c r="I18" s="167">
        <f>SUM(I19:I279)</f>
        <v>76057.47</v>
      </c>
      <c r="J18" s="167"/>
      <c r="K18" s="167">
        <f>SUM(K19:K279)</f>
        <v>271877.09999999998</v>
      </c>
      <c r="L18" s="167"/>
      <c r="M18" s="167">
        <f>SUM(M19:M279)</f>
        <v>0</v>
      </c>
      <c r="N18" s="167"/>
      <c r="O18" s="167">
        <f>SUM(O19:O279)</f>
        <v>3.5500000000000003</v>
      </c>
      <c r="P18" s="167"/>
      <c r="Q18" s="167">
        <f>SUM(Q19:Q279)</f>
        <v>5.0999999999999988</v>
      </c>
      <c r="R18" s="167"/>
      <c r="S18" s="167"/>
      <c r="T18" s="167"/>
      <c r="U18" s="167"/>
      <c r="V18" s="167">
        <f>SUM(V19:V279)</f>
        <v>360.37</v>
      </c>
      <c r="W18" s="167"/>
      <c r="X18" s="167"/>
      <c r="AG18" t="s">
        <v>102</v>
      </c>
    </row>
    <row r="19" spans="1:60" outlineLevel="1" x14ac:dyDescent="0.2">
      <c r="A19" s="174">
        <v>5</v>
      </c>
      <c r="B19" s="175" t="s">
        <v>121</v>
      </c>
      <c r="C19" s="188" t="s">
        <v>122</v>
      </c>
      <c r="D19" s="176" t="s">
        <v>123</v>
      </c>
      <c r="E19" s="177">
        <v>296.39999999999998</v>
      </c>
      <c r="F19" s="178">
        <v>0</v>
      </c>
      <c r="G19" s="179">
        <f>ROUND(E19*F19,2)</f>
        <v>0</v>
      </c>
      <c r="H19" s="162">
        <v>5.9</v>
      </c>
      <c r="I19" s="161">
        <f>ROUND(E19*H19,2)</f>
        <v>1748.76</v>
      </c>
      <c r="J19" s="162">
        <v>180.1</v>
      </c>
      <c r="K19" s="161">
        <f>ROUND(E19*J19,2)</f>
        <v>53381.64</v>
      </c>
      <c r="L19" s="161">
        <v>21</v>
      </c>
      <c r="M19" s="161">
        <f>G19*(1+L19/100)</f>
        <v>0</v>
      </c>
      <c r="N19" s="161">
        <v>9.8999999999999999E-4</v>
      </c>
      <c r="O19" s="161">
        <f>ROUND(E19*N19,2)</f>
        <v>0.28999999999999998</v>
      </c>
      <c r="P19" s="161">
        <v>0</v>
      </c>
      <c r="Q19" s="161">
        <f>ROUND(E19*P19,2)</f>
        <v>0</v>
      </c>
      <c r="R19" s="161"/>
      <c r="S19" s="161" t="s">
        <v>106</v>
      </c>
      <c r="T19" s="161" t="s">
        <v>107</v>
      </c>
      <c r="U19" s="161">
        <v>0.28999999999999998</v>
      </c>
      <c r="V19" s="161">
        <f>ROUND(E19*U19,2)</f>
        <v>85.96</v>
      </c>
      <c r="W19" s="161"/>
      <c r="X19" s="161" t="s">
        <v>108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109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9"/>
      <c r="B20" s="160"/>
      <c r="C20" s="189" t="s">
        <v>124</v>
      </c>
      <c r="D20" s="163"/>
      <c r="E20" s="164"/>
      <c r="F20" s="198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1"/>
      <c r="Z20" s="151"/>
      <c r="AA20" s="151"/>
      <c r="AB20" s="151"/>
      <c r="AC20" s="151"/>
      <c r="AD20" s="151"/>
      <c r="AE20" s="151"/>
      <c r="AF20" s="151"/>
      <c r="AG20" s="151" t="s">
        <v>111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9"/>
      <c r="B21" s="160"/>
      <c r="C21" s="189" t="s">
        <v>125</v>
      </c>
      <c r="D21" s="163"/>
      <c r="E21" s="164"/>
      <c r="F21" s="198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1"/>
      <c r="Z21" s="151"/>
      <c r="AA21" s="151"/>
      <c r="AB21" s="151"/>
      <c r="AC21" s="151"/>
      <c r="AD21" s="151"/>
      <c r="AE21" s="151"/>
      <c r="AF21" s="151"/>
      <c r="AG21" s="151" t="s">
        <v>111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9"/>
      <c r="B22" s="160"/>
      <c r="C22" s="189" t="s">
        <v>126</v>
      </c>
      <c r="D22" s="163"/>
      <c r="E22" s="164">
        <v>296.39999999999998</v>
      </c>
      <c r="F22" s="198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1"/>
      <c r="Z22" s="151"/>
      <c r="AA22" s="151"/>
      <c r="AB22" s="151"/>
      <c r="AC22" s="151"/>
      <c r="AD22" s="151"/>
      <c r="AE22" s="151"/>
      <c r="AF22" s="151"/>
      <c r="AG22" s="151" t="s">
        <v>111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4">
        <v>6</v>
      </c>
      <c r="B23" s="175" t="s">
        <v>127</v>
      </c>
      <c r="C23" s="188" t="s">
        <v>128</v>
      </c>
      <c r="D23" s="176" t="s">
        <v>123</v>
      </c>
      <c r="E23" s="177">
        <v>140</v>
      </c>
      <c r="F23" s="178">
        <v>0</v>
      </c>
      <c r="G23" s="179">
        <f>ROUND(E23*F23,2)</f>
        <v>0</v>
      </c>
      <c r="H23" s="162">
        <v>5.9</v>
      </c>
      <c r="I23" s="161">
        <f>ROUND(E23*H23,2)</f>
        <v>826</v>
      </c>
      <c r="J23" s="162">
        <v>249.6</v>
      </c>
      <c r="K23" s="161">
        <f>ROUND(E23*J23,2)</f>
        <v>34944</v>
      </c>
      <c r="L23" s="161">
        <v>21</v>
      </c>
      <c r="M23" s="161">
        <f>G23*(1+L23/100)</f>
        <v>0</v>
      </c>
      <c r="N23" s="161">
        <v>9.8999999999999999E-4</v>
      </c>
      <c r="O23" s="161">
        <f>ROUND(E23*N23,2)</f>
        <v>0.14000000000000001</v>
      </c>
      <c r="P23" s="161">
        <v>0</v>
      </c>
      <c r="Q23" s="161">
        <f>ROUND(E23*P23,2)</f>
        <v>0</v>
      </c>
      <c r="R23" s="161"/>
      <c r="S23" s="161" t="s">
        <v>106</v>
      </c>
      <c r="T23" s="161" t="s">
        <v>107</v>
      </c>
      <c r="U23" s="161">
        <v>0.40799999999999997</v>
      </c>
      <c r="V23" s="161">
        <f>ROUND(E23*U23,2)</f>
        <v>57.12</v>
      </c>
      <c r="W23" s="161"/>
      <c r="X23" s="161" t="s">
        <v>108</v>
      </c>
      <c r="Y23" s="151"/>
      <c r="Z23" s="151"/>
      <c r="AA23" s="151"/>
      <c r="AB23" s="151"/>
      <c r="AC23" s="151"/>
      <c r="AD23" s="151"/>
      <c r="AE23" s="151"/>
      <c r="AF23" s="151"/>
      <c r="AG23" s="151" t="s">
        <v>109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9"/>
      <c r="B24" s="160"/>
      <c r="C24" s="189" t="s">
        <v>125</v>
      </c>
      <c r="D24" s="163"/>
      <c r="E24" s="164"/>
      <c r="F24" s="198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1"/>
      <c r="Z24" s="151"/>
      <c r="AA24" s="151"/>
      <c r="AB24" s="151"/>
      <c r="AC24" s="151"/>
      <c r="AD24" s="151"/>
      <c r="AE24" s="151"/>
      <c r="AF24" s="151"/>
      <c r="AG24" s="151" t="s">
        <v>111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9"/>
      <c r="B25" s="160"/>
      <c r="C25" s="189" t="s">
        <v>129</v>
      </c>
      <c r="D25" s="163"/>
      <c r="E25" s="164">
        <v>2</v>
      </c>
      <c r="F25" s="198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1"/>
      <c r="Z25" s="151"/>
      <c r="AA25" s="151"/>
      <c r="AB25" s="151"/>
      <c r="AC25" s="151"/>
      <c r="AD25" s="151"/>
      <c r="AE25" s="151"/>
      <c r="AF25" s="151"/>
      <c r="AG25" s="151" t="s">
        <v>111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9"/>
      <c r="B26" s="160"/>
      <c r="C26" s="189" t="s">
        <v>130</v>
      </c>
      <c r="D26" s="163"/>
      <c r="E26" s="164">
        <v>7</v>
      </c>
      <c r="F26" s="198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1"/>
      <c r="Z26" s="151"/>
      <c r="AA26" s="151"/>
      <c r="AB26" s="151"/>
      <c r="AC26" s="151"/>
      <c r="AD26" s="151"/>
      <c r="AE26" s="151"/>
      <c r="AF26" s="151"/>
      <c r="AG26" s="151" t="s">
        <v>111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9"/>
      <c r="B27" s="160"/>
      <c r="C27" s="189" t="s">
        <v>131</v>
      </c>
      <c r="D27" s="163"/>
      <c r="E27" s="164">
        <v>9</v>
      </c>
      <c r="F27" s="198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51"/>
      <c r="Z27" s="151"/>
      <c r="AA27" s="151"/>
      <c r="AB27" s="151"/>
      <c r="AC27" s="151"/>
      <c r="AD27" s="151"/>
      <c r="AE27" s="151"/>
      <c r="AF27" s="151"/>
      <c r="AG27" s="151" t="s">
        <v>111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9"/>
      <c r="B28" s="160"/>
      <c r="C28" s="189" t="s">
        <v>132</v>
      </c>
      <c r="D28" s="163"/>
      <c r="E28" s="164">
        <v>3</v>
      </c>
      <c r="F28" s="198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1"/>
      <c r="Z28" s="151"/>
      <c r="AA28" s="151"/>
      <c r="AB28" s="151"/>
      <c r="AC28" s="151"/>
      <c r="AD28" s="151"/>
      <c r="AE28" s="151"/>
      <c r="AF28" s="151"/>
      <c r="AG28" s="151" t="s">
        <v>111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9"/>
      <c r="B29" s="160"/>
      <c r="C29" s="189" t="s">
        <v>133</v>
      </c>
      <c r="D29" s="163"/>
      <c r="E29" s="164">
        <v>3</v>
      </c>
      <c r="F29" s="198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1"/>
      <c r="Z29" s="151"/>
      <c r="AA29" s="151"/>
      <c r="AB29" s="151"/>
      <c r="AC29" s="151"/>
      <c r="AD29" s="151"/>
      <c r="AE29" s="151"/>
      <c r="AF29" s="151"/>
      <c r="AG29" s="151" t="s">
        <v>111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9"/>
      <c r="B30" s="160"/>
      <c r="C30" s="189" t="s">
        <v>134</v>
      </c>
      <c r="D30" s="163"/>
      <c r="E30" s="164">
        <v>9</v>
      </c>
      <c r="F30" s="198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1"/>
      <c r="Z30" s="151"/>
      <c r="AA30" s="151"/>
      <c r="AB30" s="151"/>
      <c r="AC30" s="151"/>
      <c r="AD30" s="151"/>
      <c r="AE30" s="151"/>
      <c r="AF30" s="151"/>
      <c r="AG30" s="151" t="s">
        <v>111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9"/>
      <c r="B31" s="160"/>
      <c r="C31" s="189" t="s">
        <v>135</v>
      </c>
      <c r="D31" s="163"/>
      <c r="E31" s="164">
        <v>2</v>
      </c>
      <c r="F31" s="198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1"/>
      <c r="Z31" s="151"/>
      <c r="AA31" s="151"/>
      <c r="AB31" s="151"/>
      <c r="AC31" s="151"/>
      <c r="AD31" s="151"/>
      <c r="AE31" s="151"/>
      <c r="AF31" s="151"/>
      <c r="AG31" s="151" t="s">
        <v>111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9"/>
      <c r="B32" s="160"/>
      <c r="C32" s="189" t="s">
        <v>136</v>
      </c>
      <c r="D32" s="163"/>
      <c r="E32" s="164">
        <v>5</v>
      </c>
      <c r="F32" s="198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1"/>
      <c r="Z32" s="151"/>
      <c r="AA32" s="151"/>
      <c r="AB32" s="151"/>
      <c r="AC32" s="151"/>
      <c r="AD32" s="151"/>
      <c r="AE32" s="151"/>
      <c r="AF32" s="151"/>
      <c r="AG32" s="151" t="s">
        <v>111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9"/>
      <c r="B33" s="160"/>
      <c r="C33" s="189" t="s">
        <v>137</v>
      </c>
      <c r="D33" s="163"/>
      <c r="E33" s="164">
        <v>5</v>
      </c>
      <c r="F33" s="198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1"/>
      <c r="Z33" s="151"/>
      <c r="AA33" s="151"/>
      <c r="AB33" s="151"/>
      <c r="AC33" s="151"/>
      <c r="AD33" s="151"/>
      <c r="AE33" s="151"/>
      <c r="AF33" s="151"/>
      <c r="AG33" s="151" t="s">
        <v>111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9"/>
      <c r="B34" s="160"/>
      <c r="C34" s="189" t="s">
        <v>138</v>
      </c>
      <c r="D34" s="163"/>
      <c r="E34" s="164"/>
      <c r="F34" s="198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1"/>
      <c r="Z34" s="151"/>
      <c r="AA34" s="151"/>
      <c r="AB34" s="151"/>
      <c r="AC34" s="151"/>
      <c r="AD34" s="151"/>
      <c r="AE34" s="151"/>
      <c r="AF34" s="151"/>
      <c r="AG34" s="151" t="s">
        <v>111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59"/>
      <c r="B35" s="160"/>
      <c r="C35" s="189" t="s">
        <v>139</v>
      </c>
      <c r="D35" s="163"/>
      <c r="E35" s="164">
        <v>95</v>
      </c>
      <c r="F35" s="198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51"/>
      <c r="Z35" s="151"/>
      <c r="AA35" s="151"/>
      <c r="AB35" s="151"/>
      <c r="AC35" s="151"/>
      <c r="AD35" s="151"/>
      <c r="AE35" s="151"/>
      <c r="AF35" s="151"/>
      <c r="AG35" s="151" t="s">
        <v>111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4">
        <v>7</v>
      </c>
      <c r="B36" s="175" t="s">
        <v>140</v>
      </c>
      <c r="C36" s="188" t="s">
        <v>141</v>
      </c>
      <c r="D36" s="176" t="s">
        <v>123</v>
      </c>
      <c r="E36" s="177">
        <v>73</v>
      </c>
      <c r="F36" s="178">
        <v>0</v>
      </c>
      <c r="G36" s="179">
        <f>ROUND(E36*F36,2)</f>
        <v>0</v>
      </c>
      <c r="H36" s="162">
        <v>11.33</v>
      </c>
      <c r="I36" s="161">
        <f>ROUND(E36*H36,2)</f>
        <v>827.09</v>
      </c>
      <c r="J36" s="162">
        <v>409.67</v>
      </c>
      <c r="K36" s="161">
        <f>ROUND(E36*J36,2)</f>
        <v>29905.91</v>
      </c>
      <c r="L36" s="161">
        <v>21</v>
      </c>
      <c r="M36" s="161">
        <f>G36*(1+L36/100)</f>
        <v>0</v>
      </c>
      <c r="N36" s="161">
        <v>9.8999999999999999E-4</v>
      </c>
      <c r="O36" s="161">
        <f>ROUND(E36*N36,2)</f>
        <v>7.0000000000000007E-2</v>
      </c>
      <c r="P36" s="161">
        <v>0</v>
      </c>
      <c r="Q36" s="161">
        <f>ROUND(E36*P36,2)</f>
        <v>0</v>
      </c>
      <c r="R36" s="161"/>
      <c r="S36" s="161" t="s">
        <v>142</v>
      </c>
      <c r="T36" s="161" t="s">
        <v>143</v>
      </c>
      <c r="U36" s="161">
        <v>0.40799999999999997</v>
      </c>
      <c r="V36" s="161">
        <f>ROUND(E36*U36,2)</f>
        <v>29.78</v>
      </c>
      <c r="W36" s="161"/>
      <c r="X36" s="161" t="s">
        <v>108</v>
      </c>
      <c r="Y36" s="151"/>
      <c r="Z36" s="151"/>
      <c r="AA36" s="151"/>
      <c r="AB36" s="151"/>
      <c r="AC36" s="151"/>
      <c r="AD36" s="151"/>
      <c r="AE36" s="151"/>
      <c r="AF36" s="151"/>
      <c r="AG36" s="151" t="s">
        <v>109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9"/>
      <c r="B37" s="160"/>
      <c r="C37" s="189" t="s">
        <v>125</v>
      </c>
      <c r="D37" s="163"/>
      <c r="E37" s="164"/>
      <c r="F37" s="198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1"/>
      <c r="Z37" s="151"/>
      <c r="AA37" s="151"/>
      <c r="AB37" s="151"/>
      <c r="AC37" s="151"/>
      <c r="AD37" s="151"/>
      <c r="AE37" s="151"/>
      <c r="AF37" s="151"/>
      <c r="AG37" s="151" t="s">
        <v>111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9"/>
      <c r="B38" s="160"/>
      <c r="C38" s="189" t="s">
        <v>144</v>
      </c>
      <c r="D38" s="163"/>
      <c r="E38" s="164">
        <v>1</v>
      </c>
      <c r="F38" s="198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61"/>
      <c r="Y38" s="151"/>
      <c r="Z38" s="151"/>
      <c r="AA38" s="151"/>
      <c r="AB38" s="151"/>
      <c r="AC38" s="151"/>
      <c r="AD38" s="151"/>
      <c r="AE38" s="151"/>
      <c r="AF38" s="151"/>
      <c r="AG38" s="151" t="s">
        <v>111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9"/>
      <c r="B39" s="160"/>
      <c r="C39" s="189" t="s">
        <v>145</v>
      </c>
      <c r="D39" s="163"/>
      <c r="E39" s="164">
        <v>1</v>
      </c>
      <c r="F39" s="198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1"/>
      <c r="Z39" s="151"/>
      <c r="AA39" s="151"/>
      <c r="AB39" s="151"/>
      <c r="AC39" s="151"/>
      <c r="AD39" s="151"/>
      <c r="AE39" s="151"/>
      <c r="AF39" s="151"/>
      <c r="AG39" s="151" t="s">
        <v>111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9"/>
      <c r="B40" s="160"/>
      <c r="C40" s="189" t="s">
        <v>146</v>
      </c>
      <c r="D40" s="163"/>
      <c r="E40" s="164">
        <v>1</v>
      </c>
      <c r="F40" s="198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1"/>
      <c r="Z40" s="151"/>
      <c r="AA40" s="151"/>
      <c r="AB40" s="151"/>
      <c r="AC40" s="151"/>
      <c r="AD40" s="151"/>
      <c r="AE40" s="151"/>
      <c r="AF40" s="151"/>
      <c r="AG40" s="151" t="s">
        <v>111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9"/>
      <c r="B41" s="160"/>
      <c r="C41" s="189" t="s">
        <v>147</v>
      </c>
      <c r="D41" s="163"/>
      <c r="E41" s="164">
        <v>4</v>
      </c>
      <c r="F41" s="198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1"/>
      <c r="Z41" s="151"/>
      <c r="AA41" s="151"/>
      <c r="AB41" s="151"/>
      <c r="AC41" s="151"/>
      <c r="AD41" s="151"/>
      <c r="AE41" s="151"/>
      <c r="AF41" s="151"/>
      <c r="AG41" s="151" t="s">
        <v>111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9"/>
      <c r="B42" s="160"/>
      <c r="C42" s="189" t="s">
        <v>148</v>
      </c>
      <c r="D42" s="163"/>
      <c r="E42" s="164">
        <v>1</v>
      </c>
      <c r="F42" s="198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1"/>
      <c r="Z42" s="151"/>
      <c r="AA42" s="151"/>
      <c r="AB42" s="151"/>
      <c r="AC42" s="151"/>
      <c r="AD42" s="151"/>
      <c r="AE42" s="151"/>
      <c r="AF42" s="151"/>
      <c r="AG42" s="151" t="s">
        <v>111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9"/>
      <c r="B43" s="160"/>
      <c r="C43" s="189" t="s">
        <v>149</v>
      </c>
      <c r="D43" s="163"/>
      <c r="E43" s="164">
        <v>1</v>
      </c>
      <c r="F43" s="198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1"/>
      <c r="Z43" s="151"/>
      <c r="AA43" s="151"/>
      <c r="AB43" s="151"/>
      <c r="AC43" s="151"/>
      <c r="AD43" s="151"/>
      <c r="AE43" s="151"/>
      <c r="AF43" s="151"/>
      <c r="AG43" s="151" t="s">
        <v>111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9"/>
      <c r="B44" s="160"/>
      <c r="C44" s="189" t="s">
        <v>150</v>
      </c>
      <c r="D44" s="163"/>
      <c r="E44" s="164">
        <v>2</v>
      </c>
      <c r="F44" s="198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1"/>
      <c r="Z44" s="151"/>
      <c r="AA44" s="151"/>
      <c r="AB44" s="151"/>
      <c r="AC44" s="151"/>
      <c r="AD44" s="151"/>
      <c r="AE44" s="151"/>
      <c r="AF44" s="151"/>
      <c r="AG44" s="151" t="s">
        <v>111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9"/>
      <c r="B45" s="160"/>
      <c r="C45" s="189" t="s">
        <v>151</v>
      </c>
      <c r="D45" s="163"/>
      <c r="E45" s="164">
        <v>1</v>
      </c>
      <c r="F45" s="198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51"/>
      <c r="Z45" s="151"/>
      <c r="AA45" s="151"/>
      <c r="AB45" s="151"/>
      <c r="AC45" s="151"/>
      <c r="AD45" s="151"/>
      <c r="AE45" s="151"/>
      <c r="AF45" s="151"/>
      <c r="AG45" s="151" t="s">
        <v>111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9"/>
      <c r="B46" s="160"/>
      <c r="C46" s="189" t="s">
        <v>152</v>
      </c>
      <c r="D46" s="163"/>
      <c r="E46" s="164">
        <v>1</v>
      </c>
      <c r="F46" s="198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1"/>
      <c r="Z46" s="151"/>
      <c r="AA46" s="151"/>
      <c r="AB46" s="151"/>
      <c r="AC46" s="151"/>
      <c r="AD46" s="151"/>
      <c r="AE46" s="151"/>
      <c r="AF46" s="151"/>
      <c r="AG46" s="151" t="s">
        <v>111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9"/>
      <c r="B47" s="160"/>
      <c r="C47" s="189" t="s">
        <v>153</v>
      </c>
      <c r="D47" s="163"/>
      <c r="E47" s="164">
        <v>3</v>
      </c>
      <c r="F47" s="198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1"/>
      <c r="Z47" s="151"/>
      <c r="AA47" s="151"/>
      <c r="AB47" s="151"/>
      <c r="AC47" s="151"/>
      <c r="AD47" s="151"/>
      <c r="AE47" s="151"/>
      <c r="AF47" s="151"/>
      <c r="AG47" s="151" t="s">
        <v>111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9"/>
      <c r="B48" s="160"/>
      <c r="C48" s="189" t="s">
        <v>154</v>
      </c>
      <c r="D48" s="163"/>
      <c r="E48" s="164">
        <v>1</v>
      </c>
      <c r="F48" s="198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51"/>
      <c r="Z48" s="151"/>
      <c r="AA48" s="151"/>
      <c r="AB48" s="151"/>
      <c r="AC48" s="151"/>
      <c r="AD48" s="151"/>
      <c r="AE48" s="151"/>
      <c r="AF48" s="151"/>
      <c r="AG48" s="151" t="s">
        <v>111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9"/>
      <c r="B49" s="160"/>
      <c r="C49" s="189" t="s">
        <v>155</v>
      </c>
      <c r="D49" s="163"/>
      <c r="E49" s="164">
        <v>2</v>
      </c>
      <c r="F49" s="198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51"/>
      <c r="Z49" s="151"/>
      <c r="AA49" s="151"/>
      <c r="AB49" s="151"/>
      <c r="AC49" s="151"/>
      <c r="AD49" s="151"/>
      <c r="AE49" s="151"/>
      <c r="AF49" s="151"/>
      <c r="AG49" s="151" t="s">
        <v>111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9"/>
      <c r="B50" s="160"/>
      <c r="C50" s="189" t="s">
        <v>156</v>
      </c>
      <c r="D50" s="163"/>
      <c r="E50" s="164">
        <v>1</v>
      </c>
      <c r="F50" s="198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1"/>
      <c r="Z50" s="151"/>
      <c r="AA50" s="151"/>
      <c r="AB50" s="151"/>
      <c r="AC50" s="151"/>
      <c r="AD50" s="151"/>
      <c r="AE50" s="151"/>
      <c r="AF50" s="151"/>
      <c r="AG50" s="151" t="s">
        <v>111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9"/>
      <c r="B51" s="160"/>
      <c r="C51" s="189" t="s">
        <v>157</v>
      </c>
      <c r="D51" s="163"/>
      <c r="E51" s="164">
        <v>1</v>
      </c>
      <c r="F51" s="198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1"/>
      <c r="Z51" s="151"/>
      <c r="AA51" s="151"/>
      <c r="AB51" s="151"/>
      <c r="AC51" s="151"/>
      <c r="AD51" s="151"/>
      <c r="AE51" s="151"/>
      <c r="AF51" s="151"/>
      <c r="AG51" s="151" t="s">
        <v>111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9"/>
      <c r="B52" s="160"/>
      <c r="C52" s="189" t="s">
        <v>158</v>
      </c>
      <c r="D52" s="163"/>
      <c r="E52" s="164">
        <v>3</v>
      </c>
      <c r="F52" s="198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1"/>
      <c r="Z52" s="151"/>
      <c r="AA52" s="151"/>
      <c r="AB52" s="151"/>
      <c r="AC52" s="151"/>
      <c r="AD52" s="151"/>
      <c r="AE52" s="151"/>
      <c r="AF52" s="151"/>
      <c r="AG52" s="151" t="s">
        <v>111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9"/>
      <c r="B53" s="160"/>
      <c r="C53" s="189" t="s">
        <v>159</v>
      </c>
      <c r="D53" s="163"/>
      <c r="E53" s="164">
        <v>4</v>
      </c>
      <c r="F53" s="198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51"/>
      <c r="Z53" s="151"/>
      <c r="AA53" s="151"/>
      <c r="AB53" s="151"/>
      <c r="AC53" s="151"/>
      <c r="AD53" s="151"/>
      <c r="AE53" s="151"/>
      <c r="AF53" s="151"/>
      <c r="AG53" s="151" t="s">
        <v>111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9"/>
      <c r="B54" s="160"/>
      <c r="C54" s="189" t="s">
        <v>160</v>
      </c>
      <c r="D54" s="163"/>
      <c r="E54" s="164">
        <v>3</v>
      </c>
      <c r="F54" s="198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51"/>
      <c r="Z54" s="151"/>
      <c r="AA54" s="151"/>
      <c r="AB54" s="151"/>
      <c r="AC54" s="151"/>
      <c r="AD54" s="151"/>
      <c r="AE54" s="151"/>
      <c r="AF54" s="151"/>
      <c r="AG54" s="151" t="s">
        <v>111</v>
      </c>
      <c r="AH54" s="151">
        <v>0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9"/>
      <c r="B55" s="160"/>
      <c r="C55" s="189" t="s">
        <v>161</v>
      </c>
      <c r="D55" s="163"/>
      <c r="E55" s="164">
        <v>1</v>
      </c>
      <c r="F55" s="198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1"/>
      <c r="Z55" s="151"/>
      <c r="AA55" s="151"/>
      <c r="AB55" s="151"/>
      <c r="AC55" s="151"/>
      <c r="AD55" s="151"/>
      <c r="AE55" s="151"/>
      <c r="AF55" s="151"/>
      <c r="AG55" s="151" t="s">
        <v>111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9"/>
      <c r="B56" s="160"/>
      <c r="C56" s="189" t="s">
        <v>162</v>
      </c>
      <c r="D56" s="163"/>
      <c r="E56" s="164">
        <v>4</v>
      </c>
      <c r="F56" s="198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1"/>
      <c r="Z56" s="151"/>
      <c r="AA56" s="151"/>
      <c r="AB56" s="151"/>
      <c r="AC56" s="151"/>
      <c r="AD56" s="151"/>
      <c r="AE56" s="151"/>
      <c r="AF56" s="151"/>
      <c r="AG56" s="151" t="s">
        <v>111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9"/>
      <c r="B57" s="160"/>
      <c r="C57" s="189" t="s">
        <v>163</v>
      </c>
      <c r="D57" s="163"/>
      <c r="E57" s="164">
        <v>2</v>
      </c>
      <c r="F57" s="198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1"/>
      <c r="Z57" s="151"/>
      <c r="AA57" s="151"/>
      <c r="AB57" s="151"/>
      <c r="AC57" s="151"/>
      <c r="AD57" s="151"/>
      <c r="AE57" s="151"/>
      <c r="AF57" s="151"/>
      <c r="AG57" s="151" t="s">
        <v>111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9"/>
      <c r="B58" s="160"/>
      <c r="C58" s="189" t="s">
        <v>164</v>
      </c>
      <c r="D58" s="163"/>
      <c r="E58" s="164">
        <v>2</v>
      </c>
      <c r="F58" s="198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51"/>
      <c r="Z58" s="151"/>
      <c r="AA58" s="151"/>
      <c r="AB58" s="151"/>
      <c r="AC58" s="151"/>
      <c r="AD58" s="151"/>
      <c r="AE58" s="151"/>
      <c r="AF58" s="151"/>
      <c r="AG58" s="151" t="s">
        <v>111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ht="22.5" outlineLevel="1" x14ac:dyDescent="0.2">
      <c r="A59" s="159"/>
      <c r="B59" s="160"/>
      <c r="C59" s="189" t="s">
        <v>165</v>
      </c>
      <c r="D59" s="163"/>
      <c r="E59" s="164">
        <v>4</v>
      </c>
      <c r="F59" s="198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51"/>
      <c r="Z59" s="151"/>
      <c r="AA59" s="151"/>
      <c r="AB59" s="151"/>
      <c r="AC59" s="151"/>
      <c r="AD59" s="151"/>
      <c r="AE59" s="151"/>
      <c r="AF59" s="151"/>
      <c r="AG59" s="151" t="s">
        <v>111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9"/>
      <c r="B60" s="160"/>
      <c r="C60" s="189" t="s">
        <v>166</v>
      </c>
      <c r="D60" s="163"/>
      <c r="E60" s="164">
        <v>2</v>
      </c>
      <c r="F60" s="198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1"/>
      <c r="Z60" s="151"/>
      <c r="AA60" s="151"/>
      <c r="AB60" s="151"/>
      <c r="AC60" s="151"/>
      <c r="AD60" s="151"/>
      <c r="AE60" s="151"/>
      <c r="AF60" s="151"/>
      <c r="AG60" s="151" t="s">
        <v>111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9"/>
      <c r="B61" s="160"/>
      <c r="C61" s="189" t="s">
        <v>167</v>
      </c>
      <c r="D61" s="163"/>
      <c r="E61" s="164">
        <v>2</v>
      </c>
      <c r="F61" s="198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51"/>
      <c r="Z61" s="151"/>
      <c r="AA61" s="151"/>
      <c r="AB61" s="151"/>
      <c r="AC61" s="151"/>
      <c r="AD61" s="151"/>
      <c r="AE61" s="151"/>
      <c r="AF61" s="151"/>
      <c r="AG61" s="151" t="s">
        <v>111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9"/>
      <c r="B62" s="160"/>
      <c r="C62" s="189" t="s">
        <v>168</v>
      </c>
      <c r="D62" s="163"/>
      <c r="E62" s="164">
        <v>2</v>
      </c>
      <c r="F62" s="198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1"/>
      <c r="Z62" s="151"/>
      <c r="AA62" s="151"/>
      <c r="AB62" s="151"/>
      <c r="AC62" s="151"/>
      <c r="AD62" s="151"/>
      <c r="AE62" s="151"/>
      <c r="AF62" s="151"/>
      <c r="AG62" s="151" t="s">
        <v>111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9"/>
      <c r="B63" s="160"/>
      <c r="C63" s="189" t="s">
        <v>169</v>
      </c>
      <c r="D63" s="163"/>
      <c r="E63" s="164">
        <v>3</v>
      </c>
      <c r="F63" s="198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1"/>
      <c r="Z63" s="151"/>
      <c r="AA63" s="151"/>
      <c r="AB63" s="151"/>
      <c r="AC63" s="151"/>
      <c r="AD63" s="151"/>
      <c r="AE63" s="151"/>
      <c r="AF63" s="151"/>
      <c r="AG63" s="151" t="s">
        <v>111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9"/>
      <c r="B64" s="160"/>
      <c r="C64" s="189" t="s">
        <v>170</v>
      </c>
      <c r="D64" s="163"/>
      <c r="E64" s="164">
        <v>3</v>
      </c>
      <c r="F64" s="198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51"/>
      <c r="Z64" s="151"/>
      <c r="AA64" s="151"/>
      <c r="AB64" s="151"/>
      <c r="AC64" s="151"/>
      <c r="AD64" s="151"/>
      <c r="AE64" s="151"/>
      <c r="AF64" s="151"/>
      <c r="AG64" s="151" t="s">
        <v>111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9"/>
      <c r="B65" s="160"/>
      <c r="C65" s="189" t="s">
        <v>171</v>
      </c>
      <c r="D65" s="163"/>
      <c r="E65" s="164">
        <v>1</v>
      </c>
      <c r="F65" s="198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1"/>
      <c r="Z65" s="151"/>
      <c r="AA65" s="151"/>
      <c r="AB65" s="151"/>
      <c r="AC65" s="151"/>
      <c r="AD65" s="151"/>
      <c r="AE65" s="151"/>
      <c r="AF65" s="151"/>
      <c r="AG65" s="151" t="s">
        <v>111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9"/>
      <c r="B66" s="160"/>
      <c r="C66" s="189" t="s">
        <v>172</v>
      </c>
      <c r="D66" s="163"/>
      <c r="E66" s="164">
        <v>2</v>
      </c>
      <c r="F66" s="198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51"/>
      <c r="Z66" s="151"/>
      <c r="AA66" s="151"/>
      <c r="AB66" s="151"/>
      <c r="AC66" s="151"/>
      <c r="AD66" s="151"/>
      <c r="AE66" s="151"/>
      <c r="AF66" s="151"/>
      <c r="AG66" s="151" t="s">
        <v>111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59"/>
      <c r="B67" s="160"/>
      <c r="C67" s="189" t="s">
        <v>173</v>
      </c>
      <c r="D67" s="163"/>
      <c r="E67" s="164">
        <v>3</v>
      </c>
      <c r="F67" s="198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1"/>
      <c r="Z67" s="151"/>
      <c r="AA67" s="151"/>
      <c r="AB67" s="151"/>
      <c r="AC67" s="151"/>
      <c r="AD67" s="151"/>
      <c r="AE67" s="151"/>
      <c r="AF67" s="151"/>
      <c r="AG67" s="151" t="s">
        <v>111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9"/>
      <c r="B68" s="160"/>
      <c r="C68" s="189" t="s">
        <v>174</v>
      </c>
      <c r="D68" s="163"/>
      <c r="E68" s="164">
        <v>3</v>
      </c>
      <c r="F68" s="198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61"/>
      <c r="Y68" s="151"/>
      <c r="Z68" s="151"/>
      <c r="AA68" s="151"/>
      <c r="AB68" s="151"/>
      <c r="AC68" s="151"/>
      <c r="AD68" s="151"/>
      <c r="AE68" s="151"/>
      <c r="AF68" s="151"/>
      <c r="AG68" s="151" t="s">
        <v>111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59"/>
      <c r="B69" s="160"/>
      <c r="C69" s="189" t="s">
        <v>175</v>
      </c>
      <c r="D69" s="163"/>
      <c r="E69" s="164">
        <v>5</v>
      </c>
      <c r="F69" s="198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1"/>
      <c r="Z69" s="151"/>
      <c r="AA69" s="151"/>
      <c r="AB69" s="151"/>
      <c r="AC69" s="151"/>
      <c r="AD69" s="151"/>
      <c r="AE69" s="151"/>
      <c r="AF69" s="151"/>
      <c r="AG69" s="151" t="s">
        <v>111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9"/>
      <c r="B70" s="160"/>
      <c r="C70" s="189" t="s">
        <v>176</v>
      </c>
      <c r="D70" s="163"/>
      <c r="E70" s="164">
        <v>1</v>
      </c>
      <c r="F70" s="198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61"/>
      <c r="Y70" s="151"/>
      <c r="Z70" s="151"/>
      <c r="AA70" s="151"/>
      <c r="AB70" s="151"/>
      <c r="AC70" s="151"/>
      <c r="AD70" s="151"/>
      <c r="AE70" s="151"/>
      <c r="AF70" s="151"/>
      <c r="AG70" s="151" t="s">
        <v>111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9"/>
      <c r="B71" s="160"/>
      <c r="C71" s="189" t="s">
        <v>177</v>
      </c>
      <c r="D71" s="163"/>
      <c r="E71" s="164">
        <v>2</v>
      </c>
      <c r="F71" s="198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1"/>
      <c r="Z71" s="151"/>
      <c r="AA71" s="151"/>
      <c r="AB71" s="151"/>
      <c r="AC71" s="151"/>
      <c r="AD71" s="151"/>
      <c r="AE71" s="151"/>
      <c r="AF71" s="151"/>
      <c r="AG71" s="151" t="s">
        <v>111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74">
        <v>8</v>
      </c>
      <c r="B72" s="175" t="s">
        <v>178</v>
      </c>
      <c r="C72" s="188" t="s">
        <v>179</v>
      </c>
      <c r="D72" s="176" t="s">
        <v>123</v>
      </c>
      <c r="E72" s="177">
        <v>14</v>
      </c>
      <c r="F72" s="178">
        <v>0</v>
      </c>
      <c r="G72" s="179">
        <f>ROUND(E72*F72,2)</f>
        <v>0</v>
      </c>
      <c r="H72" s="162">
        <v>11.09</v>
      </c>
      <c r="I72" s="161">
        <f>ROUND(E72*H72,2)</f>
        <v>155.26</v>
      </c>
      <c r="J72" s="162">
        <v>516.91</v>
      </c>
      <c r="K72" s="161">
        <f>ROUND(E72*J72,2)</f>
        <v>7236.74</v>
      </c>
      <c r="L72" s="161">
        <v>21</v>
      </c>
      <c r="M72" s="161">
        <f>G72*(1+L72/100)</f>
        <v>0</v>
      </c>
      <c r="N72" s="161">
        <v>9.8999999999999999E-4</v>
      </c>
      <c r="O72" s="161">
        <f>ROUND(E72*N72,2)</f>
        <v>0.01</v>
      </c>
      <c r="P72" s="161">
        <v>0</v>
      </c>
      <c r="Q72" s="161">
        <f>ROUND(E72*P72,2)</f>
        <v>0</v>
      </c>
      <c r="R72" s="161"/>
      <c r="S72" s="161" t="s">
        <v>142</v>
      </c>
      <c r="T72" s="161" t="s">
        <v>143</v>
      </c>
      <c r="U72" s="161">
        <v>0.49099999999999999</v>
      </c>
      <c r="V72" s="161">
        <f>ROUND(E72*U72,2)</f>
        <v>6.87</v>
      </c>
      <c r="W72" s="161"/>
      <c r="X72" s="161" t="s">
        <v>108</v>
      </c>
      <c r="Y72" s="151"/>
      <c r="Z72" s="151"/>
      <c r="AA72" s="151"/>
      <c r="AB72" s="151"/>
      <c r="AC72" s="151"/>
      <c r="AD72" s="151"/>
      <c r="AE72" s="151"/>
      <c r="AF72" s="151"/>
      <c r="AG72" s="151" t="s">
        <v>109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9"/>
      <c r="B73" s="160"/>
      <c r="C73" s="189" t="s">
        <v>125</v>
      </c>
      <c r="D73" s="163"/>
      <c r="E73" s="164"/>
      <c r="F73" s="198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61"/>
      <c r="Y73" s="151"/>
      <c r="Z73" s="151"/>
      <c r="AA73" s="151"/>
      <c r="AB73" s="151"/>
      <c r="AC73" s="151"/>
      <c r="AD73" s="151"/>
      <c r="AE73" s="151"/>
      <c r="AF73" s="151"/>
      <c r="AG73" s="151" t="s">
        <v>111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9"/>
      <c r="B74" s="160"/>
      <c r="C74" s="189" t="s">
        <v>180</v>
      </c>
      <c r="D74" s="163"/>
      <c r="E74" s="164">
        <v>2</v>
      </c>
      <c r="F74" s="198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1"/>
      <c r="Z74" s="151"/>
      <c r="AA74" s="151"/>
      <c r="AB74" s="151"/>
      <c r="AC74" s="151"/>
      <c r="AD74" s="151"/>
      <c r="AE74" s="151"/>
      <c r="AF74" s="151"/>
      <c r="AG74" s="151" t="s">
        <v>111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9"/>
      <c r="B75" s="160"/>
      <c r="C75" s="189" t="s">
        <v>181</v>
      </c>
      <c r="D75" s="163"/>
      <c r="E75" s="164">
        <v>2</v>
      </c>
      <c r="F75" s="198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1"/>
      <c r="Z75" s="151"/>
      <c r="AA75" s="151"/>
      <c r="AB75" s="151"/>
      <c r="AC75" s="151"/>
      <c r="AD75" s="151"/>
      <c r="AE75" s="151"/>
      <c r="AF75" s="151"/>
      <c r="AG75" s="151" t="s">
        <v>111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9"/>
      <c r="B76" s="160"/>
      <c r="C76" s="189" t="s">
        <v>182</v>
      </c>
      <c r="D76" s="163"/>
      <c r="E76" s="164">
        <v>4</v>
      </c>
      <c r="F76" s="198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1"/>
      <c r="Z76" s="151"/>
      <c r="AA76" s="151"/>
      <c r="AB76" s="151"/>
      <c r="AC76" s="151"/>
      <c r="AD76" s="151"/>
      <c r="AE76" s="151"/>
      <c r="AF76" s="151"/>
      <c r="AG76" s="151" t="s">
        <v>111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59"/>
      <c r="B77" s="160"/>
      <c r="C77" s="189" t="s">
        <v>183</v>
      </c>
      <c r="D77" s="163"/>
      <c r="E77" s="164">
        <v>2</v>
      </c>
      <c r="F77" s="198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1"/>
      <c r="Z77" s="151"/>
      <c r="AA77" s="151"/>
      <c r="AB77" s="151"/>
      <c r="AC77" s="151"/>
      <c r="AD77" s="151"/>
      <c r="AE77" s="151"/>
      <c r="AF77" s="151"/>
      <c r="AG77" s="151" t="s">
        <v>111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59"/>
      <c r="B78" s="160"/>
      <c r="C78" s="189" t="s">
        <v>184</v>
      </c>
      <c r="D78" s="163"/>
      <c r="E78" s="164">
        <v>2</v>
      </c>
      <c r="F78" s="198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1"/>
      <c r="Z78" s="151"/>
      <c r="AA78" s="151"/>
      <c r="AB78" s="151"/>
      <c r="AC78" s="151"/>
      <c r="AD78" s="151"/>
      <c r="AE78" s="151"/>
      <c r="AF78" s="151"/>
      <c r="AG78" s="151" t="s">
        <v>111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59"/>
      <c r="B79" s="160"/>
      <c r="C79" s="189" t="s">
        <v>185</v>
      </c>
      <c r="D79" s="163"/>
      <c r="E79" s="164">
        <v>2</v>
      </c>
      <c r="F79" s="198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61"/>
      <c r="Y79" s="151"/>
      <c r="Z79" s="151"/>
      <c r="AA79" s="151"/>
      <c r="AB79" s="151"/>
      <c r="AC79" s="151"/>
      <c r="AD79" s="151"/>
      <c r="AE79" s="151"/>
      <c r="AF79" s="151"/>
      <c r="AG79" s="151" t="s">
        <v>111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4">
        <v>9</v>
      </c>
      <c r="B80" s="175" t="s">
        <v>186</v>
      </c>
      <c r="C80" s="188" t="s">
        <v>187</v>
      </c>
      <c r="D80" s="176" t="s">
        <v>188</v>
      </c>
      <c r="E80" s="177">
        <v>4</v>
      </c>
      <c r="F80" s="178">
        <v>0</v>
      </c>
      <c r="G80" s="179">
        <f>ROUND(E80*F80,2)</f>
        <v>0</v>
      </c>
      <c r="H80" s="162">
        <v>0</v>
      </c>
      <c r="I80" s="161">
        <f>ROUND(E80*H80,2)</f>
        <v>0</v>
      </c>
      <c r="J80" s="162">
        <v>996</v>
      </c>
      <c r="K80" s="161">
        <f>ROUND(E80*J80,2)</f>
        <v>3984</v>
      </c>
      <c r="L80" s="161">
        <v>21</v>
      </c>
      <c r="M80" s="161">
        <f>G80*(1+L80/100)</f>
        <v>0</v>
      </c>
      <c r="N80" s="161">
        <v>9.8999999999999999E-4</v>
      </c>
      <c r="O80" s="161">
        <f>ROUND(E80*N80,2)</f>
        <v>0</v>
      </c>
      <c r="P80" s="161">
        <v>0</v>
      </c>
      <c r="Q80" s="161">
        <f>ROUND(E80*P80,2)</f>
        <v>0</v>
      </c>
      <c r="R80" s="161"/>
      <c r="S80" s="161" t="s">
        <v>142</v>
      </c>
      <c r="T80" s="161" t="s">
        <v>143</v>
      </c>
      <c r="U80" s="161">
        <v>0</v>
      </c>
      <c r="V80" s="161">
        <f>ROUND(E80*U80,2)</f>
        <v>0</v>
      </c>
      <c r="W80" s="161"/>
      <c r="X80" s="161" t="s">
        <v>108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109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9"/>
      <c r="B81" s="160"/>
      <c r="C81" s="189" t="s">
        <v>125</v>
      </c>
      <c r="D81" s="163"/>
      <c r="E81" s="164"/>
      <c r="F81" s="198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1"/>
      <c r="Z81" s="151"/>
      <c r="AA81" s="151"/>
      <c r="AB81" s="151"/>
      <c r="AC81" s="151"/>
      <c r="AD81" s="151"/>
      <c r="AE81" s="151"/>
      <c r="AF81" s="151"/>
      <c r="AG81" s="151" t="s">
        <v>111</v>
      </c>
      <c r="AH81" s="151">
        <v>0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9"/>
      <c r="B82" s="160"/>
      <c r="C82" s="189" t="s">
        <v>189</v>
      </c>
      <c r="D82" s="163"/>
      <c r="E82" s="164">
        <v>2</v>
      </c>
      <c r="F82" s="198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51"/>
      <c r="Z82" s="151"/>
      <c r="AA82" s="151"/>
      <c r="AB82" s="151"/>
      <c r="AC82" s="151"/>
      <c r="AD82" s="151"/>
      <c r="AE82" s="151"/>
      <c r="AF82" s="151"/>
      <c r="AG82" s="151" t="s">
        <v>111</v>
      </c>
      <c r="AH82" s="151">
        <v>0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59"/>
      <c r="B83" s="160"/>
      <c r="C83" s="189" t="s">
        <v>190</v>
      </c>
      <c r="D83" s="163"/>
      <c r="E83" s="164">
        <v>2</v>
      </c>
      <c r="F83" s="198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61"/>
      <c r="Y83" s="151"/>
      <c r="Z83" s="151"/>
      <c r="AA83" s="151"/>
      <c r="AB83" s="151"/>
      <c r="AC83" s="151"/>
      <c r="AD83" s="151"/>
      <c r="AE83" s="151"/>
      <c r="AF83" s="151"/>
      <c r="AG83" s="151" t="s">
        <v>111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4">
        <v>10</v>
      </c>
      <c r="B84" s="175" t="s">
        <v>191</v>
      </c>
      <c r="C84" s="188" t="s">
        <v>192</v>
      </c>
      <c r="D84" s="176" t="s">
        <v>123</v>
      </c>
      <c r="E84" s="177">
        <v>95</v>
      </c>
      <c r="F84" s="178">
        <v>0</v>
      </c>
      <c r="G84" s="179">
        <f>ROUND(E84*F84,2)</f>
        <v>0</v>
      </c>
      <c r="H84" s="162">
        <v>0</v>
      </c>
      <c r="I84" s="161">
        <f>ROUND(E84*H84,2)</f>
        <v>0</v>
      </c>
      <c r="J84" s="162">
        <v>66.3</v>
      </c>
      <c r="K84" s="161">
        <f>ROUND(E84*J84,2)</f>
        <v>6298.5</v>
      </c>
      <c r="L84" s="161">
        <v>21</v>
      </c>
      <c r="M84" s="161">
        <f>G84*(1+L84/100)</f>
        <v>0</v>
      </c>
      <c r="N84" s="161">
        <v>0</v>
      </c>
      <c r="O84" s="161">
        <f>ROUND(E84*N84,2)</f>
        <v>0</v>
      </c>
      <c r="P84" s="161">
        <v>1.4E-2</v>
      </c>
      <c r="Q84" s="161">
        <f>ROUND(E84*P84,2)</f>
        <v>1.33</v>
      </c>
      <c r="R84" s="161"/>
      <c r="S84" s="161" t="s">
        <v>106</v>
      </c>
      <c r="T84" s="161" t="s">
        <v>107</v>
      </c>
      <c r="U84" s="161">
        <v>0.128</v>
      </c>
      <c r="V84" s="161">
        <f>ROUND(E84*U84,2)</f>
        <v>12.16</v>
      </c>
      <c r="W84" s="161"/>
      <c r="X84" s="161" t="s">
        <v>108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109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9"/>
      <c r="B85" s="160"/>
      <c r="C85" s="189" t="s">
        <v>124</v>
      </c>
      <c r="D85" s="163"/>
      <c r="E85" s="164"/>
      <c r="F85" s="198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1"/>
      <c r="Z85" s="151"/>
      <c r="AA85" s="151"/>
      <c r="AB85" s="151"/>
      <c r="AC85" s="151"/>
      <c r="AD85" s="151"/>
      <c r="AE85" s="151"/>
      <c r="AF85" s="151"/>
      <c r="AG85" s="151" t="s">
        <v>111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9"/>
      <c r="B86" s="160"/>
      <c r="C86" s="189" t="s">
        <v>193</v>
      </c>
      <c r="D86" s="163"/>
      <c r="E86" s="164"/>
      <c r="F86" s="198"/>
      <c r="G86" s="161"/>
      <c r="H86" s="161"/>
      <c r="I86" s="161"/>
      <c r="J86" s="161"/>
      <c r="K86" s="161"/>
      <c r="L86" s="161"/>
      <c r="M86" s="161"/>
      <c r="N86" s="161"/>
      <c r="O86" s="161"/>
      <c r="P86" s="161"/>
      <c r="Q86" s="161"/>
      <c r="R86" s="161"/>
      <c r="S86" s="161"/>
      <c r="T86" s="161"/>
      <c r="U86" s="161"/>
      <c r="V86" s="161"/>
      <c r="W86" s="161"/>
      <c r="X86" s="161"/>
      <c r="Y86" s="151"/>
      <c r="Z86" s="151"/>
      <c r="AA86" s="151"/>
      <c r="AB86" s="151"/>
      <c r="AC86" s="151"/>
      <c r="AD86" s="151"/>
      <c r="AE86" s="151"/>
      <c r="AF86" s="151"/>
      <c r="AG86" s="151" t="s">
        <v>111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ht="22.5" outlineLevel="1" x14ac:dyDescent="0.2">
      <c r="A87" s="159"/>
      <c r="B87" s="160"/>
      <c r="C87" s="189" t="s">
        <v>139</v>
      </c>
      <c r="D87" s="163"/>
      <c r="E87" s="164">
        <v>95</v>
      </c>
      <c r="F87" s="198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1"/>
      <c r="Z87" s="151"/>
      <c r="AA87" s="151"/>
      <c r="AB87" s="151"/>
      <c r="AC87" s="151"/>
      <c r="AD87" s="151"/>
      <c r="AE87" s="151"/>
      <c r="AF87" s="151"/>
      <c r="AG87" s="151" t="s">
        <v>111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74">
        <v>11</v>
      </c>
      <c r="B88" s="175" t="s">
        <v>194</v>
      </c>
      <c r="C88" s="188" t="s">
        <v>195</v>
      </c>
      <c r="D88" s="176" t="s">
        <v>123</v>
      </c>
      <c r="E88" s="177">
        <v>296.39999999999998</v>
      </c>
      <c r="F88" s="178">
        <v>0</v>
      </c>
      <c r="G88" s="179">
        <f>ROUND(E88*F88,2)</f>
        <v>0</v>
      </c>
      <c r="H88" s="162">
        <v>3.83</v>
      </c>
      <c r="I88" s="161">
        <f>ROUND(E88*H88,2)</f>
        <v>1135.21</v>
      </c>
      <c r="J88" s="162">
        <v>152.16999999999999</v>
      </c>
      <c r="K88" s="161">
        <f>ROUND(E88*J88,2)</f>
        <v>45103.19</v>
      </c>
      <c r="L88" s="161">
        <v>21</v>
      </c>
      <c r="M88" s="161">
        <f>G88*(1+L88/100)</f>
        <v>0</v>
      </c>
      <c r="N88" s="161">
        <v>1.6000000000000001E-4</v>
      </c>
      <c r="O88" s="161">
        <f>ROUND(E88*N88,2)</f>
        <v>0.05</v>
      </c>
      <c r="P88" s="161">
        <v>6.6E-3</v>
      </c>
      <c r="Q88" s="161">
        <f>ROUND(E88*P88,2)</f>
        <v>1.96</v>
      </c>
      <c r="R88" s="161"/>
      <c r="S88" s="161" t="s">
        <v>106</v>
      </c>
      <c r="T88" s="161" t="s">
        <v>107</v>
      </c>
      <c r="U88" s="161">
        <v>0.27043</v>
      </c>
      <c r="V88" s="161">
        <f>ROUND(E88*U88,2)</f>
        <v>80.16</v>
      </c>
      <c r="W88" s="161"/>
      <c r="X88" s="161" t="s">
        <v>108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109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9"/>
      <c r="B89" s="160"/>
      <c r="C89" s="189" t="s">
        <v>124</v>
      </c>
      <c r="D89" s="163"/>
      <c r="E89" s="164"/>
      <c r="F89" s="198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61"/>
      <c r="Y89" s="151"/>
      <c r="Z89" s="151"/>
      <c r="AA89" s="151"/>
      <c r="AB89" s="151"/>
      <c r="AC89" s="151"/>
      <c r="AD89" s="151"/>
      <c r="AE89" s="151"/>
      <c r="AF89" s="151"/>
      <c r="AG89" s="151" t="s">
        <v>111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9"/>
      <c r="B90" s="160"/>
      <c r="C90" s="189" t="s">
        <v>125</v>
      </c>
      <c r="D90" s="163"/>
      <c r="E90" s="164"/>
      <c r="F90" s="198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1"/>
      <c r="Z90" s="151"/>
      <c r="AA90" s="151"/>
      <c r="AB90" s="151"/>
      <c r="AC90" s="151"/>
      <c r="AD90" s="151"/>
      <c r="AE90" s="151"/>
      <c r="AF90" s="151"/>
      <c r="AG90" s="151" t="s">
        <v>111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9"/>
      <c r="B91" s="160"/>
      <c r="C91" s="189" t="s">
        <v>126</v>
      </c>
      <c r="D91" s="163"/>
      <c r="E91" s="164">
        <v>296.39999999999998</v>
      </c>
      <c r="F91" s="198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1"/>
      <c r="Z91" s="151"/>
      <c r="AA91" s="151"/>
      <c r="AB91" s="151"/>
      <c r="AC91" s="151"/>
      <c r="AD91" s="151"/>
      <c r="AE91" s="151"/>
      <c r="AF91" s="151"/>
      <c r="AG91" s="151" t="s">
        <v>111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74">
        <v>12</v>
      </c>
      <c r="B92" s="175" t="s">
        <v>196</v>
      </c>
      <c r="C92" s="188" t="s">
        <v>197</v>
      </c>
      <c r="D92" s="176" t="s">
        <v>123</v>
      </c>
      <c r="E92" s="177">
        <v>62</v>
      </c>
      <c r="F92" s="178">
        <v>0</v>
      </c>
      <c r="G92" s="179">
        <f>ROUND(E92*F92,2)</f>
        <v>0</v>
      </c>
      <c r="H92" s="162">
        <v>3.83</v>
      </c>
      <c r="I92" s="161">
        <f>ROUND(E92*H92,2)</f>
        <v>237.46</v>
      </c>
      <c r="J92" s="162">
        <v>190.17</v>
      </c>
      <c r="K92" s="161">
        <f>ROUND(E92*J92,2)</f>
        <v>11790.54</v>
      </c>
      <c r="L92" s="161">
        <v>21</v>
      </c>
      <c r="M92" s="161">
        <f>G92*(1+L92/100)</f>
        <v>0</v>
      </c>
      <c r="N92" s="161">
        <v>1.6000000000000001E-4</v>
      </c>
      <c r="O92" s="161">
        <f>ROUND(E92*N92,2)</f>
        <v>0.01</v>
      </c>
      <c r="P92" s="161">
        <v>1.2319999999999999E-2</v>
      </c>
      <c r="Q92" s="161">
        <f>ROUND(E92*P92,2)</f>
        <v>0.76</v>
      </c>
      <c r="R92" s="161"/>
      <c r="S92" s="161" t="s">
        <v>106</v>
      </c>
      <c r="T92" s="161" t="s">
        <v>107</v>
      </c>
      <c r="U92" s="161">
        <v>0.33815000000000001</v>
      </c>
      <c r="V92" s="161">
        <f>ROUND(E92*U92,2)</f>
        <v>20.97</v>
      </c>
      <c r="W92" s="161"/>
      <c r="X92" s="161" t="s">
        <v>108</v>
      </c>
      <c r="Y92" s="151"/>
      <c r="Z92" s="151"/>
      <c r="AA92" s="151"/>
      <c r="AB92" s="151"/>
      <c r="AC92" s="151"/>
      <c r="AD92" s="151"/>
      <c r="AE92" s="151"/>
      <c r="AF92" s="151"/>
      <c r="AG92" s="151" t="s">
        <v>109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9"/>
      <c r="B93" s="160"/>
      <c r="C93" s="189" t="s">
        <v>125</v>
      </c>
      <c r="D93" s="163"/>
      <c r="E93" s="164"/>
      <c r="F93" s="198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61"/>
      <c r="Y93" s="151"/>
      <c r="Z93" s="151"/>
      <c r="AA93" s="151"/>
      <c r="AB93" s="151"/>
      <c r="AC93" s="151"/>
      <c r="AD93" s="151"/>
      <c r="AE93" s="151"/>
      <c r="AF93" s="151"/>
      <c r="AG93" s="151" t="s">
        <v>111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9"/>
      <c r="B94" s="160"/>
      <c r="C94" s="189" t="s">
        <v>144</v>
      </c>
      <c r="D94" s="163"/>
      <c r="E94" s="164">
        <v>1</v>
      </c>
      <c r="F94" s="198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1"/>
      <c r="Z94" s="151"/>
      <c r="AA94" s="151"/>
      <c r="AB94" s="151"/>
      <c r="AC94" s="151"/>
      <c r="AD94" s="151"/>
      <c r="AE94" s="151"/>
      <c r="AF94" s="151"/>
      <c r="AG94" s="151" t="s">
        <v>111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9"/>
      <c r="B95" s="160"/>
      <c r="C95" s="189" t="s">
        <v>145</v>
      </c>
      <c r="D95" s="163"/>
      <c r="E95" s="164">
        <v>1</v>
      </c>
      <c r="F95" s="198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1"/>
      <c r="Z95" s="151"/>
      <c r="AA95" s="151"/>
      <c r="AB95" s="151"/>
      <c r="AC95" s="151"/>
      <c r="AD95" s="151"/>
      <c r="AE95" s="151"/>
      <c r="AF95" s="151"/>
      <c r="AG95" s="151" t="s">
        <v>111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9"/>
      <c r="B96" s="160"/>
      <c r="C96" s="189" t="s">
        <v>146</v>
      </c>
      <c r="D96" s="163"/>
      <c r="E96" s="164">
        <v>1</v>
      </c>
      <c r="F96" s="198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1"/>
      <c r="Z96" s="151"/>
      <c r="AA96" s="151"/>
      <c r="AB96" s="151"/>
      <c r="AC96" s="151"/>
      <c r="AD96" s="151"/>
      <c r="AE96" s="151"/>
      <c r="AF96" s="151"/>
      <c r="AG96" s="151" t="s">
        <v>111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9"/>
      <c r="B97" s="160"/>
      <c r="C97" s="189" t="s">
        <v>148</v>
      </c>
      <c r="D97" s="163"/>
      <c r="E97" s="164">
        <v>1</v>
      </c>
      <c r="F97" s="198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61"/>
      <c r="Y97" s="151"/>
      <c r="Z97" s="151"/>
      <c r="AA97" s="151"/>
      <c r="AB97" s="151"/>
      <c r="AC97" s="151"/>
      <c r="AD97" s="151"/>
      <c r="AE97" s="151"/>
      <c r="AF97" s="151"/>
      <c r="AG97" s="151" t="s">
        <v>111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9"/>
      <c r="B98" s="160"/>
      <c r="C98" s="189" t="s">
        <v>149</v>
      </c>
      <c r="D98" s="163"/>
      <c r="E98" s="164">
        <v>1</v>
      </c>
      <c r="F98" s="198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51"/>
      <c r="Z98" s="151"/>
      <c r="AA98" s="151"/>
      <c r="AB98" s="151"/>
      <c r="AC98" s="151"/>
      <c r="AD98" s="151"/>
      <c r="AE98" s="151"/>
      <c r="AF98" s="151"/>
      <c r="AG98" s="151" t="s">
        <v>111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9"/>
      <c r="B99" s="160"/>
      <c r="C99" s="189" t="s">
        <v>150</v>
      </c>
      <c r="D99" s="163"/>
      <c r="E99" s="164">
        <v>2</v>
      </c>
      <c r="F99" s="198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51"/>
      <c r="Z99" s="151"/>
      <c r="AA99" s="151"/>
      <c r="AB99" s="151"/>
      <c r="AC99" s="151"/>
      <c r="AD99" s="151"/>
      <c r="AE99" s="151"/>
      <c r="AF99" s="151"/>
      <c r="AG99" s="151" t="s">
        <v>111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9"/>
      <c r="B100" s="160"/>
      <c r="C100" s="189" t="s">
        <v>151</v>
      </c>
      <c r="D100" s="163"/>
      <c r="E100" s="164">
        <v>1</v>
      </c>
      <c r="F100" s="198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111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9"/>
      <c r="B101" s="160"/>
      <c r="C101" s="189" t="s">
        <v>129</v>
      </c>
      <c r="D101" s="163"/>
      <c r="E101" s="164">
        <v>2</v>
      </c>
      <c r="F101" s="198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111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9"/>
      <c r="B102" s="160"/>
      <c r="C102" s="189" t="s">
        <v>152</v>
      </c>
      <c r="D102" s="163"/>
      <c r="E102" s="164">
        <v>1</v>
      </c>
      <c r="F102" s="198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111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9"/>
      <c r="B103" s="160"/>
      <c r="C103" s="189" t="s">
        <v>153</v>
      </c>
      <c r="D103" s="163"/>
      <c r="E103" s="164">
        <v>3</v>
      </c>
      <c r="F103" s="198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111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9"/>
      <c r="B104" s="160"/>
      <c r="C104" s="189" t="s">
        <v>154</v>
      </c>
      <c r="D104" s="163"/>
      <c r="E104" s="164">
        <v>1</v>
      </c>
      <c r="F104" s="198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111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9"/>
      <c r="B105" s="160"/>
      <c r="C105" s="189" t="s">
        <v>155</v>
      </c>
      <c r="D105" s="163"/>
      <c r="E105" s="164">
        <v>2</v>
      </c>
      <c r="F105" s="198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6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111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9"/>
      <c r="B106" s="160"/>
      <c r="C106" s="189" t="s">
        <v>156</v>
      </c>
      <c r="D106" s="163"/>
      <c r="E106" s="164">
        <v>1</v>
      </c>
      <c r="F106" s="198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111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9"/>
      <c r="B107" s="160"/>
      <c r="C107" s="189" t="s">
        <v>157</v>
      </c>
      <c r="D107" s="163"/>
      <c r="E107" s="164">
        <v>1</v>
      </c>
      <c r="F107" s="198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111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59"/>
      <c r="B108" s="160"/>
      <c r="C108" s="189" t="s">
        <v>158</v>
      </c>
      <c r="D108" s="163"/>
      <c r="E108" s="164">
        <v>3</v>
      </c>
      <c r="F108" s="198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111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9"/>
      <c r="B109" s="160"/>
      <c r="C109" s="189" t="s">
        <v>132</v>
      </c>
      <c r="D109" s="163"/>
      <c r="E109" s="164">
        <v>3</v>
      </c>
      <c r="F109" s="198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111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9"/>
      <c r="B110" s="160"/>
      <c r="C110" s="189" t="s">
        <v>133</v>
      </c>
      <c r="D110" s="163"/>
      <c r="E110" s="164">
        <v>3</v>
      </c>
      <c r="F110" s="198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6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111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9"/>
      <c r="B111" s="160"/>
      <c r="C111" s="189" t="s">
        <v>160</v>
      </c>
      <c r="D111" s="163"/>
      <c r="E111" s="164">
        <v>3</v>
      </c>
      <c r="F111" s="198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111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9"/>
      <c r="B112" s="160"/>
      <c r="C112" s="189" t="s">
        <v>161</v>
      </c>
      <c r="D112" s="163"/>
      <c r="E112" s="164">
        <v>1</v>
      </c>
      <c r="F112" s="198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111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9"/>
      <c r="B113" s="160"/>
      <c r="C113" s="189" t="s">
        <v>163</v>
      </c>
      <c r="D113" s="163"/>
      <c r="E113" s="164">
        <v>2</v>
      </c>
      <c r="F113" s="198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111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9"/>
      <c r="B114" s="160"/>
      <c r="C114" s="189" t="s">
        <v>164</v>
      </c>
      <c r="D114" s="163"/>
      <c r="E114" s="164">
        <v>2</v>
      </c>
      <c r="F114" s="198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111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9"/>
      <c r="B115" s="160"/>
      <c r="C115" s="189" t="s">
        <v>166</v>
      </c>
      <c r="D115" s="163"/>
      <c r="E115" s="164">
        <v>2</v>
      </c>
      <c r="F115" s="198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111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9"/>
      <c r="B116" s="160"/>
      <c r="C116" s="189" t="s">
        <v>167</v>
      </c>
      <c r="D116" s="163"/>
      <c r="E116" s="164">
        <v>2</v>
      </c>
      <c r="F116" s="198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111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9"/>
      <c r="B117" s="160"/>
      <c r="C117" s="189" t="s">
        <v>168</v>
      </c>
      <c r="D117" s="163"/>
      <c r="E117" s="164">
        <v>2</v>
      </c>
      <c r="F117" s="198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6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111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9"/>
      <c r="B118" s="160"/>
      <c r="C118" s="189" t="s">
        <v>169</v>
      </c>
      <c r="D118" s="163"/>
      <c r="E118" s="164">
        <v>3</v>
      </c>
      <c r="F118" s="198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111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9"/>
      <c r="B119" s="160"/>
      <c r="C119" s="189" t="s">
        <v>170</v>
      </c>
      <c r="D119" s="163"/>
      <c r="E119" s="164">
        <v>3</v>
      </c>
      <c r="F119" s="198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111</v>
      </c>
      <c r="AH119" s="151">
        <v>0</v>
      </c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59"/>
      <c r="B120" s="160"/>
      <c r="C120" s="189" t="s">
        <v>171</v>
      </c>
      <c r="D120" s="163"/>
      <c r="E120" s="164">
        <v>1</v>
      </c>
      <c r="F120" s="198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111</v>
      </c>
      <c r="AH120" s="151">
        <v>0</v>
      </c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9"/>
      <c r="B121" s="160"/>
      <c r="C121" s="189" t="s">
        <v>135</v>
      </c>
      <c r="D121" s="163"/>
      <c r="E121" s="164">
        <v>2</v>
      </c>
      <c r="F121" s="198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111</v>
      </c>
      <c r="AH121" s="151">
        <v>0</v>
      </c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9"/>
      <c r="B122" s="160"/>
      <c r="C122" s="189" t="s">
        <v>172</v>
      </c>
      <c r="D122" s="163"/>
      <c r="E122" s="164">
        <v>2</v>
      </c>
      <c r="F122" s="198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111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59"/>
      <c r="B123" s="160"/>
      <c r="C123" s="189" t="s">
        <v>173</v>
      </c>
      <c r="D123" s="163"/>
      <c r="E123" s="164">
        <v>3</v>
      </c>
      <c r="F123" s="198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111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9"/>
      <c r="B124" s="160"/>
      <c r="C124" s="189" t="s">
        <v>174</v>
      </c>
      <c r="D124" s="163"/>
      <c r="E124" s="164">
        <v>3</v>
      </c>
      <c r="F124" s="198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111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9"/>
      <c r="B125" s="160"/>
      <c r="C125" s="189" t="s">
        <v>176</v>
      </c>
      <c r="D125" s="163"/>
      <c r="E125" s="164">
        <v>1</v>
      </c>
      <c r="F125" s="198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111</v>
      </c>
      <c r="AH125" s="151">
        <v>0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9"/>
      <c r="B126" s="160"/>
      <c r="C126" s="189" t="s">
        <v>177</v>
      </c>
      <c r="D126" s="163"/>
      <c r="E126" s="164">
        <v>2</v>
      </c>
      <c r="F126" s="198"/>
      <c r="G126" s="161"/>
      <c r="H126" s="161"/>
      <c r="I126" s="161"/>
      <c r="J126" s="161"/>
      <c r="K126" s="161"/>
      <c r="L126" s="161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111</v>
      </c>
      <c r="AH126" s="151">
        <v>0</v>
      </c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4">
        <v>13</v>
      </c>
      <c r="B127" s="175" t="s">
        <v>198</v>
      </c>
      <c r="C127" s="188" t="s">
        <v>199</v>
      </c>
      <c r="D127" s="176" t="s">
        <v>123</v>
      </c>
      <c r="E127" s="177">
        <v>31</v>
      </c>
      <c r="F127" s="178">
        <v>0</v>
      </c>
      <c r="G127" s="179">
        <f>ROUND(E127*F127,2)</f>
        <v>0</v>
      </c>
      <c r="H127" s="162">
        <v>3.83</v>
      </c>
      <c r="I127" s="161">
        <f>ROUND(E127*H127,2)</f>
        <v>118.73</v>
      </c>
      <c r="J127" s="162">
        <v>156.16999999999999</v>
      </c>
      <c r="K127" s="161">
        <f>ROUND(E127*J127,2)</f>
        <v>4841.2700000000004</v>
      </c>
      <c r="L127" s="161">
        <v>21</v>
      </c>
      <c r="M127" s="161">
        <f>G127*(1+L127/100)</f>
        <v>0</v>
      </c>
      <c r="N127" s="161">
        <v>1.6000000000000001E-4</v>
      </c>
      <c r="O127" s="161">
        <f>ROUND(E127*N127,2)</f>
        <v>0</v>
      </c>
      <c r="P127" s="161">
        <v>1.2319999999999999E-2</v>
      </c>
      <c r="Q127" s="161">
        <f>ROUND(E127*P127,2)</f>
        <v>0.38</v>
      </c>
      <c r="R127" s="161"/>
      <c r="S127" s="161" t="s">
        <v>106</v>
      </c>
      <c r="T127" s="161" t="s">
        <v>107</v>
      </c>
      <c r="U127" s="161">
        <v>0.27779999999999999</v>
      </c>
      <c r="V127" s="161">
        <f>ROUND(E127*U127,2)</f>
        <v>8.61</v>
      </c>
      <c r="W127" s="161"/>
      <c r="X127" s="161" t="s">
        <v>108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109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9"/>
      <c r="B128" s="160"/>
      <c r="C128" s="189" t="s">
        <v>125</v>
      </c>
      <c r="D128" s="163"/>
      <c r="E128" s="164"/>
      <c r="F128" s="198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111</v>
      </c>
      <c r="AH128" s="151">
        <v>0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9"/>
      <c r="B129" s="160"/>
      <c r="C129" s="189" t="s">
        <v>147</v>
      </c>
      <c r="D129" s="163"/>
      <c r="E129" s="164">
        <v>4</v>
      </c>
      <c r="F129" s="198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111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9"/>
      <c r="B130" s="160"/>
      <c r="C130" s="189" t="s">
        <v>159</v>
      </c>
      <c r="D130" s="163"/>
      <c r="E130" s="164">
        <v>4</v>
      </c>
      <c r="F130" s="198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111</v>
      </c>
      <c r="AH130" s="151">
        <v>0</v>
      </c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ht="22.5" outlineLevel="1" x14ac:dyDescent="0.2">
      <c r="A131" s="159"/>
      <c r="B131" s="160"/>
      <c r="C131" s="189" t="s">
        <v>162</v>
      </c>
      <c r="D131" s="163"/>
      <c r="E131" s="164">
        <v>4</v>
      </c>
      <c r="F131" s="198"/>
      <c r="G131" s="161"/>
      <c r="H131" s="161"/>
      <c r="I131" s="161"/>
      <c r="J131" s="161"/>
      <c r="K131" s="161"/>
      <c r="L131" s="161"/>
      <c r="M131" s="161"/>
      <c r="N131" s="161"/>
      <c r="O131" s="161"/>
      <c r="P131" s="161"/>
      <c r="Q131" s="161"/>
      <c r="R131" s="161"/>
      <c r="S131" s="161"/>
      <c r="T131" s="161"/>
      <c r="U131" s="161"/>
      <c r="V131" s="161"/>
      <c r="W131" s="161"/>
      <c r="X131" s="16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111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1" x14ac:dyDescent="0.2">
      <c r="A132" s="159"/>
      <c r="B132" s="160"/>
      <c r="C132" s="189" t="s">
        <v>165</v>
      </c>
      <c r="D132" s="163"/>
      <c r="E132" s="164">
        <v>4</v>
      </c>
      <c r="F132" s="198"/>
      <c r="G132" s="161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111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9"/>
      <c r="B133" s="160"/>
      <c r="C133" s="189" t="s">
        <v>136</v>
      </c>
      <c r="D133" s="163"/>
      <c r="E133" s="164">
        <v>5</v>
      </c>
      <c r="F133" s="198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111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9"/>
      <c r="B134" s="160"/>
      <c r="C134" s="189" t="s">
        <v>137</v>
      </c>
      <c r="D134" s="163"/>
      <c r="E134" s="164">
        <v>5</v>
      </c>
      <c r="F134" s="198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111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ht="22.5" outlineLevel="1" x14ac:dyDescent="0.2">
      <c r="A135" s="159"/>
      <c r="B135" s="160"/>
      <c r="C135" s="189" t="s">
        <v>175</v>
      </c>
      <c r="D135" s="163"/>
      <c r="E135" s="164">
        <v>5</v>
      </c>
      <c r="F135" s="198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161"/>
      <c r="R135" s="161"/>
      <c r="S135" s="161"/>
      <c r="T135" s="161"/>
      <c r="U135" s="161"/>
      <c r="V135" s="161"/>
      <c r="W135" s="161"/>
      <c r="X135" s="16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111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74">
        <v>14</v>
      </c>
      <c r="B136" s="175" t="s">
        <v>200</v>
      </c>
      <c r="C136" s="188" t="s">
        <v>201</v>
      </c>
      <c r="D136" s="176" t="s">
        <v>123</v>
      </c>
      <c r="E136" s="177">
        <v>7</v>
      </c>
      <c r="F136" s="178">
        <v>0</v>
      </c>
      <c r="G136" s="179">
        <f>ROUND(E136*F136,2)</f>
        <v>0</v>
      </c>
      <c r="H136" s="162">
        <v>3.83</v>
      </c>
      <c r="I136" s="161">
        <f>ROUND(E136*H136,2)</f>
        <v>26.81</v>
      </c>
      <c r="J136" s="162">
        <v>139.16999999999999</v>
      </c>
      <c r="K136" s="161">
        <f>ROUND(E136*J136,2)</f>
        <v>974.19</v>
      </c>
      <c r="L136" s="161">
        <v>21</v>
      </c>
      <c r="M136" s="161">
        <f>G136*(1+L136/100)</f>
        <v>0</v>
      </c>
      <c r="N136" s="161">
        <v>1.6000000000000001E-4</v>
      </c>
      <c r="O136" s="161">
        <f>ROUND(E136*N136,2)</f>
        <v>0</v>
      </c>
      <c r="P136" s="161">
        <v>1.2319999999999999E-2</v>
      </c>
      <c r="Q136" s="161">
        <f>ROUND(E136*P136,2)</f>
        <v>0.09</v>
      </c>
      <c r="R136" s="161"/>
      <c r="S136" s="161" t="s">
        <v>106</v>
      </c>
      <c r="T136" s="161" t="s">
        <v>107</v>
      </c>
      <c r="U136" s="161">
        <v>0.2477</v>
      </c>
      <c r="V136" s="161">
        <f>ROUND(E136*U136,2)</f>
        <v>1.73</v>
      </c>
      <c r="W136" s="161"/>
      <c r="X136" s="161" t="s">
        <v>108</v>
      </c>
      <c r="Y136" s="151"/>
      <c r="Z136" s="151"/>
      <c r="AA136" s="151"/>
      <c r="AB136" s="151"/>
      <c r="AC136" s="151"/>
      <c r="AD136" s="151"/>
      <c r="AE136" s="151"/>
      <c r="AF136" s="151"/>
      <c r="AG136" s="151" t="s">
        <v>109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9"/>
      <c r="B137" s="160"/>
      <c r="C137" s="189" t="s">
        <v>125</v>
      </c>
      <c r="D137" s="163"/>
      <c r="E137" s="164"/>
      <c r="F137" s="198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111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9"/>
      <c r="B138" s="160"/>
      <c r="C138" s="189" t="s">
        <v>130</v>
      </c>
      <c r="D138" s="163"/>
      <c r="E138" s="164">
        <v>7</v>
      </c>
      <c r="F138" s="198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111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4">
        <v>15</v>
      </c>
      <c r="B139" s="175" t="s">
        <v>202</v>
      </c>
      <c r="C139" s="188" t="s">
        <v>203</v>
      </c>
      <c r="D139" s="176" t="s">
        <v>123</v>
      </c>
      <c r="E139" s="177">
        <v>18</v>
      </c>
      <c r="F139" s="178">
        <v>0</v>
      </c>
      <c r="G139" s="179">
        <f>ROUND(E139*F139,2)</f>
        <v>0</v>
      </c>
      <c r="H139" s="162">
        <v>3.83</v>
      </c>
      <c r="I139" s="161">
        <f>ROUND(E139*H139,2)</f>
        <v>68.94</v>
      </c>
      <c r="J139" s="162">
        <v>105.17</v>
      </c>
      <c r="K139" s="161">
        <f>ROUND(E139*J139,2)</f>
        <v>1893.06</v>
      </c>
      <c r="L139" s="161">
        <v>21</v>
      </c>
      <c r="M139" s="161">
        <f>G139*(1+L139/100)</f>
        <v>0</v>
      </c>
      <c r="N139" s="161">
        <v>1.6000000000000001E-4</v>
      </c>
      <c r="O139" s="161">
        <f>ROUND(E139*N139,2)</f>
        <v>0</v>
      </c>
      <c r="P139" s="161">
        <v>1.2319999999999999E-2</v>
      </c>
      <c r="Q139" s="161">
        <f>ROUND(E139*P139,2)</f>
        <v>0.22</v>
      </c>
      <c r="R139" s="161"/>
      <c r="S139" s="161" t="s">
        <v>106</v>
      </c>
      <c r="T139" s="161" t="s">
        <v>107</v>
      </c>
      <c r="U139" s="161">
        <v>0.18759999999999999</v>
      </c>
      <c r="V139" s="161">
        <f>ROUND(E139*U139,2)</f>
        <v>3.38</v>
      </c>
      <c r="W139" s="161"/>
      <c r="X139" s="161" t="s">
        <v>108</v>
      </c>
      <c r="Y139" s="151"/>
      <c r="Z139" s="151"/>
      <c r="AA139" s="151"/>
      <c r="AB139" s="151"/>
      <c r="AC139" s="151"/>
      <c r="AD139" s="151"/>
      <c r="AE139" s="151"/>
      <c r="AF139" s="151"/>
      <c r="AG139" s="151" t="s">
        <v>109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9"/>
      <c r="B140" s="160"/>
      <c r="C140" s="189" t="s">
        <v>125</v>
      </c>
      <c r="D140" s="163"/>
      <c r="E140" s="164"/>
      <c r="F140" s="198"/>
      <c r="G140" s="161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111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9"/>
      <c r="B141" s="160"/>
      <c r="C141" s="189" t="s">
        <v>131</v>
      </c>
      <c r="D141" s="163"/>
      <c r="E141" s="164">
        <v>9</v>
      </c>
      <c r="F141" s="198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111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9"/>
      <c r="B142" s="160"/>
      <c r="C142" s="189" t="s">
        <v>134</v>
      </c>
      <c r="D142" s="163"/>
      <c r="E142" s="164">
        <v>9</v>
      </c>
      <c r="F142" s="198"/>
      <c r="G142" s="161"/>
      <c r="H142" s="161"/>
      <c r="I142" s="161"/>
      <c r="J142" s="161"/>
      <c r="K142" s="161"/>
      <c r="L142" s="161"/>
      <c r="M142" s="161"/>
      <c r="N142" s="161"/>
      <c r="O142" s="161"/>
      <c r="P142" s="161"/>
      <c r="Q142" s="161"/>
      <c r="R142" s="161"/>
      <c r="S142" s="161"/>
      <c r="T142" s="161"/>
      <c r="U142" s="161"/>
      <c r="V142" s="161"/>
      <c r="W142" s="161"/>
      <c r="X142" s="16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111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74">
        <v>16</v>
      </c>
      <c r="B143" s="175" t="s">
        <v>204</v>
      </c>
      <c r="C143" s="188" t="s">
        <v>205</v>
      </c>
      <c r="D143" s="176" t="s">
        <v>123</v>
      </c>
      <c r="E143" s="177">
        <v>10</v>
      </c>
      <c r="F143" s="178">
        <v>0</v>
      </c>
      <c r="G143" s="179">
        <f>ROUND(E143*F143,2)</f>
        <v>0</v>
      </c>
      <c r="H143" s="162">
        <v>3.83</v>
      </c>
      <c r="I143" s="161">
        <f>ROUND(E143*H143,2)</f>
        <v>38.299999999999997</v>
      </c>
      <c r="J143" s="162">
        <v>236.17</v>
      </c>
      <c r="K143" s="161">
        <f>ROUND(E143*J143,2)</f>
        <v>2361.6999999999998</v>
      </c>
      <c r="L143" s="161">
        <v>21</v>
      </c>
      <c r="M143" s="161">
        <f>G143*(1+L143/100)</f>
        <v>0</v>
      </c>
      <c r="N143" s="161">
        <v>1.6000000000000001E-4</v>
      </c>
      <c r="O143" s="161">
        <f>ROUND(E143*N143,2)</f>
        <v>0</v>
      </c>
      <c r="P143" s="161">
        <v>1.584E-2</v>
      </c>
      <c r="Q143" s="161">
        <f>ROUND(E143*P143,2)</f>
        <v>0.16</v>
      </c>
      <c r="R143" s="161"/>
      <c r="S143" s="161" t="s">
        <v>106</v>
      </c>
      <c r="T143" s="161" t="s">
        <v>107</v>
      </c>
      <c r="U143" s="161">
        <v>0.41909999999999997</v>
      </c>
      <c r="V143" s="161">
        <f>ROUND(E143*U143,2)</f>
        <v>4.1900000000000004</v>
      </c>
      <c r="W143" s="161"/>
      <c r="X143" s="161" t="s">
        <v>108</v>
      </c>
      <c r="Y143" s="151"/>
      <c r="Z143" s="151"/>
      <c r="AA143" s="151"/>
      <c r="AB143" s="151"/>
      <c r="AC143" s="151"/>
      <c r="AD143" s="151"/>
      <c r="AE143" s="151"/>
      <c r="AF143" s="151"/>
      <c r="AG143" s="151" t="s">
        <v>109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59"/>
      <c r="B144" s="160"/>
      <c r="C144" s="189" t="s">
        <v>125</v>
      </c>
      <c r="D144" s="163"/>
      <c r="E144" s="164"/>
      <c r="F144" s="198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111</v>
      </c>
      <c r="AH144" s="151">
        <v>0</v>
      </c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59"/>
      <c r="B145" s="160"/>
      <c r="C145" s="189" t="s">
        <v>180</v>
      </c>
      <c r="D145" s="163"/>
      <c r="E145" s="164">
        <v>2</v>
      </c>
      <c r="F145" s="198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111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ht="22.5" outlineLevel="1" x14ac:dyDescent="0.2">
      <c r="A146" s="159"/>
      <c r="B146" s="160"/>
      <c r="C146" s="189" t="s">
        <v>181</v>
      </c>
      <c r="D146" s="163"/>
      <c r="E146" s="164">
        <v>2</v>
      </c>
      <c r="F146" s="198"/>
      <c r="G146" s="161"/>
      <c r="H146" s="161"/>
      <c r="I146" s="161"/>
      <c r="J146" s="161"/>
      <c r="K146" s="161"/>
      <c r="L146" s="161"/>
      <c r="M146" s="161"/>
      <c r="N146" s="161"/>
      <c r="O146" s="161"/>
      <c r="P146" s="161"/>
      <c r="Q146" s="161"/>
      <c r="R146" s="161"/>
      <c r="S146" s="161"/>
      <c r="T146" s="161"/>
      <c r="U146" s="161"/>
      <c r="V146" s="161"/>
      <c r="W146" s="161"/>
      <c r="X146" s="16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111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ht="22.5" outlineLevel="1" x14ac:dyDescent="0.2">
      <c r="A147" s="159"/>
      <c r="B147" s="160"/>
      <c r="C147" s="189" t="s">
        <v>183</v>
      </c>
      <c r="D147" s="163"/>
      <c r="E147" s="164">
        <v>2</v>
      </c>
      <c r="F147" s="198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111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22.5" outlineLevel="1" x14ac:dyDescent="0.2">
      <c r="A148" s="159"/>
      <c r="B148" s="160"/>
      <c r="C148" s="189" t="s">
        <v>184</v>
      </c>
      <c r="D148" s="163"/>
      <c r="E148" s="164">
        <v>2</v>
      </c>
      <c r="F148" s="198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111</v>
      </c>
      <c r="AH148" s="151">
        <v>0</v>
      </c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ht="22.5" outlineLevel="1" x14ac:dyDescent="0.2">
      <c r="A149" s="159"/>
      <c r="B149" s="160"/>
      <c r="C149" s="189" t="s">
        <v>185</v>
      </c>
      <c r="D149" s="163"/>
      <c r="E149" s="164">
        <v>2</v>
      </c>
      <c r="F149" s="198"/>
      <c r="G149" s="161"/>
      <c r="H149" s="161"/>
      <c r="I149" s="161"/>
      <c r="J149" s="161"/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61"/>
      <c r="X149" s="16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111</v>
      </c>
      <c r="AH149" s="151">
        <v>0</v>
      </c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74">
        <v>17</v>
      </c>
      <c r="B150" s="175" t="s">
        <v>206</v>
      </c>
      <c r="C150" s="188" t="s">
        <v>207</v>
      </c>
      <c r="D150" s="176" t="s">
        <v>123</v>
      </c>
      <c r="E150" s="177">
        <v>4</v>
      </c>
      <c r="F150" s="178">
        <v>0</v>
      </c>
      <c r="G150" s="179">
        <f>ROUND(E150*F150,2)</f>
        <v>0</v>
      </c>
      <c r="H150" s="162">
        <v>3.83</v>
      </c>
      <c r="I150" s="161">
        <f>ROUND(E150*H150,2)</f>
        <v>15.32</v>
      </c>
      <c r="J150" s="162">
        <v>208.17</v>
      </c>
      <c r="K150" s="161">
        <f>ROUND(E150*J150,2)</f>
        <v>832.68</v>
      </c>
      <c r="L150" s="161">
        <v>21</v>
      </c>
      <c r="M150" s="161">
        <f>G150*(1+L150/100)</f>
        <v>0</v>
      </c>
      <c r="N150" s="161">
        <v>1.6000000000000001E-4</v>
      </c>
      <c r="O150" s="161">
        <f>ROUND(E150*N150,2)</f>
        <v>0</v>
      </c>
      <c r="P150" s="161">
        <v>1.584E-2</v>
      </c>
      <c r="Q150" s="161">
        <f>ROUND(E150*P150,2)</f>
        <v>0.06</v>
      </c>
      <c r="R150" s="161"/>
      <c r="S150" s="161" t="s">
        <v>106</v>
      </c>
      <c r="T150" s="161" t="s">
        <v>107</v>
      </c>
      <c r="U150" s="161">
        <v>0.36980000000000002</v>
      </c>
      <c r="V150" s="161">
        <f>ROUND(E150*U150,2)</f>
        <v>1.48</v>
      </c>
      <c r="W150" s="161"/>
      <c r="X150" s="161" t="s">
        <v>108</v>
      </c>
      <c r="Y150" s="151"/>
      <c r="Z150" s="151"/>
      <c r="AA150" s="151"/>
      <c r="AB150" s="151"/>
      <c r="AC150" s="151"/>
      <c r="AD150" s="151"/>
      <c r="AE150" s="151"/>
      <c r="AF150" s="151"/>
      <c r="AG150" s="151" t="s">
        <v>109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9"/>
      <c r="B151" s="160"/>
      <c r="C151" s="189" t="s">
        <v>125</v>
      </c>
      <c r="D151" s="163"/>
      <c r="E151" s="164"/>
      <c r="F151" s="198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111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ht="22.5" outlineLevel="1" x14ac:dyDescent="0.2">
      <c r="A152" s="159"/>
      <c r="B152" s="160"/>
      <c r="C152" s="189" t="s">
        <v>182</v>
      </c>
      <c r="D152" s="163"/>
      <c r="E152" s="164">
        <v>4</v>
      </c>
      <c r="F152" s="198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111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74">
        <v>18</v>
      </c>
      <c r="B153" s="175" t="s">
        <v>208</v>
      </c>
      <c r="C153" s="188" t="s">
        <v>209</v>
      </c>
      <c r="D153" s="176" t="s">
        <v>123</v>
      </c>
      <c r="E153" s="177">
        <v>4</v>
      </c>
      <c r="F153" s="178">
        <v>0</v>
      </c>
      <c r="G153" s="179">
        <f>ROUND(E153*F153,2)</f>
        <v>0</v>
      </c>
      <c r="H153" s="162">
        <v>3.83</v>
      </c>
      <c r="I153" s="161">
        <f>ROUND(E153*H153,2)</f>
        <v>15.32</v>
      </c>
      <c r="J153" s="162">
        <v>266.67</v>
      </c>
      <c r="K153" s="161">
        <f>ROUND(E153*J153,2)</f>
        <v>1066.68</v>
      </c>
      <c r="L153" s="161">
        <v>21</v>
      </c>
      <c r="M153" s="161">
        <f>G153*(1+L153/100)</f>
        <v>0</v>
      </c>
      <c r="N153" s="161">
        <v>1.6000000000000001E-4</v>
      </c>
      <c r="O153" s="161">
        <f>ROUND(E153*N153,2)</f>
        <v>0</v>
      </c>
      <c r="P153" s="161">
        <v>3.5749999999999997E-2</v>
      </c>
      <c r="Q153" s="161">
        <f>ROUND(E153*P153,2)</f>
        <v>0.14000000000000001</v>
      </c>
      <c r="R153" s="161"/>
      <c r="S153" s="161" t="s">
        <v>106</v>
      </c>
      <c r="T153" s="161" t="s">
        <v>107</v>
      </c>
      <c r="U153" s="161">
        <v>0.4733</v>
      </c>
      <c r="V153" s="161">
        <f>ROUND(E153*U153,2)</f>
        <v>1.89</v>
      </c>
      <c r="W153" s="161"/>
      <c r="X153" s="161" t="s">
        <v>108</v>
      </c>
      <c r="Y153" s="151"/>
      <c r="Z153" s="151"/>
      <c r="AA153" s="151"/>
      <c r="AB153" s="151"/>
      <c r="AC153" s="151"/>
      <c r="AD153" s="151"/>
      <c r="AE153" s="151"/>
      <c r="AF153" s="151"/>
      <c r="AG153" s="151" t="s">
        <v>109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9"/>
      <c r="B154" s="160"/>
      <c r="C154" s="189" t="s">
        <v>125</v>
      </c>
      <c r="D154" s="163"/>
      <c r="E154" s="164"/>
      <c r="F154" s="198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111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ht="22.5" outlineLevel="1" x14ac:dyDescent="0.2">
      <c r="A155" s="159"/>
      <c r="B155" s="160"/>
      <c r="C155" s="189" t="s">
        <v>189</v>
      </c>
      <c r="D155" s="163"/>
      <c r="E155" s="164">
        <v>2</v>
      </c>
      <c r="F155" s="198"/>
      <c r="G155" s="161"/>
      <c r="H155" s="161"/>
      <c r="I155" s="161"/>
      <c r="J155" s="161"/>
      <c r="K155" s="161"/>
      <c r="L155" s="161"/>
      <c r="M155" s="161"/>
      <c r="N155" s="161"/>
      <c r="O155" s="161"/>
      <c r="P155" s="161"/>
      <c r="Q155" s="161"/>
      <c r="R155" s="161"/>
      <c r="S155" s="161"/>
      <c r="T155" s="161"/>
      <c r="U155" s="161"/>
      <c r="V155" s="161"/>
      <c r="W155" s="161"/>
      <c r="X155" s="16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111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ht="22.5" outlineLevel="1" x14ac:dyDescent="0.2">
      <c r="A156" s="159"/>
      <c r="B156" s="160"/>
      <c r="C156" s="189" t="s">
        <v>190</v>
      </c>
      <c r="D156" s="163"/>
      <c r="E156" s="164">
        <v>2</v>
      </c>
      <c r="F156" s="198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111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74">
        <v>19</v>
      </c>
      <c r="B157" s="175" t="s">
        <v>210</v>
      </c>
      <c r="C157" s="188" t="s">
        <v>211</v>
      </c>
      <c r="D157" s="176" t="s">
        <v>212</v>
      </c>
      <c r="E157" s="177">
        <v>7.0389600000000003</v>
      </c>
      <c r="F157" s="178">
        <v>0</v>
      </c>
      <c r="G157" s="179">
        <f>ROUND(E157*F157,2)</f>
        <v>0</v>
      </c>
      <c r="H157" s="162">
        <v>1354</v>
      </c>
      <c r="I157" s="161">
        <f>ROUND(E157*H157,2)</f>
        <v>9530.75</v>
      </c>
      <c r="J157" s="162">
        <v>0</v>
      </c>
      <c r="K157" s="161">
        <f>ROUND(E157*J157,2)</f>
        <v>0</v>
      </c>
      <c r="L157" s="161">
        <v>21</v>
      </c>
      <c r="M157" s="161">
        <f>G157*(1+L157/100)</f>
        <v>0</v>
      </c>
      <c r="N157" s="161">
        <v>2.3570000000000001E-2</v>
      </c>
      <c r="O157" s="161">
        <f>ROUND(E157*N157,2)</f>
        <v>0.17</v>
      </c>
      <c r="P157" s="161">
        <v>0</v>
      </c>
      <c r="Q157" s="161">
        <f>ROUND(E157*P157,2)</f>
        <v>0</v>
      </c>
      <c r="R157" s="161"/>
      <c r="S157" s="161" t="s">
        <v>106</v>
      </c>
      <c r="T157" s="161" t="s">
        <v>107</v>
      </c>
      <c r="U157" s="161">
        <v>0</v>
      </c>
      <c r="V157" s="161">
        <f>ROUND(E157*U157,2)</f>
        <v>0</v>
      </c>
      <c r="W157" s="161"/>
      <c r="X157" s="161" t="s">
        <v>108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109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9"/>
      <c r="B158" s="160"/>
      <c r="C158" s="189" t="s">
        <v>125</v>
      </c>
      <c r="D158" s="163"/>
      <c r="E158" s="164"/>
      <c r="F158" s="198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111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9"/>
      <c r="B159" s="160"/>
      <c r="C159" s="189" t="s">
        <v>213</v>
      </c>
      <c r="D159" s="163"/>
      <c r="E159" s="164">
        <v>1.7999999999999999E-2</v>
      </c>
      <c r="F159" s="198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111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9"/>
      <c r="B160" s="160"/>
      <c r="C160" s="189" t="s">
        <v>214</v>
      </c>
      <c r="D160" s="163"/>
      <c r="E160" s="164">
        <v>1.7999999999999999E-2</v>
      </c>
      <c r="F160" s="198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111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9"/>
      <c r="B161" s="160"/>
      <c r="C161" s="189" t="s">
        <v>215</v>
      </c>
      <c r="D161" s="163"/>
      <c r="E161" s="164">
        <v>1.7999999999999999E-2</v>
      </c>
      <c r="F161" s="198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111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 x14ac:dyDescent="0.2">
      <c r="A162" s="159"/>
      <c r="B162" s="160"/>
      <c r="C162" s="189" t="s">
        <v>216</v>
      </c>
      <c r="D162" s="163"/>
      <c r="E162" s="164">
        <v>0.13800000000000001</v>
      </c>
      <c r="F162" s="198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111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9"/>
      <c r="B163" s="160"/>
      <c r="C163" s="189" t="s">
        <v>217</v>
      </c>
      <c r="D163" s="163"/>
      <c r="E163" s="164">
        <v>7.1999999999999995E-2</v>
      </c>
      <c r="F163" s="198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111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9"/>
      <c r="B164" s="160"/>
      <c r="C164" s="189" t="s">
        <v>218</v>
      </c>
      <c r="D164" s="163"/>
      <c r="E164" s="164">
        <v>1.7999999999999999E-2</v>
      </c>
      <c r="F164" s="198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111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9"/>
      <c r="B165" s="160"/>
      <c r="C165" s="189" t="s">
        <v>219</v>
      </c>
      <c r="D165" s="163"/>
      <c r="E165" s="164">
        <v>1.7999999999999999E-2</v>
      </c>
      <c r="F165" s="198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111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9"/>
      <c r="B166" s="160"/>
      <c r="C166" s="189" t="s">
        <v>220</v>
      </c>
      <c r="D166" s="163"/>
      <c r="E166" s="164">
        <v>3.5999999999999997E-2</v>
      </c>
      <c r="F166" s="198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111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9"/>
      <c r="B167" s="160"/>
      <c r="C167" s="189" t="s">
        <v>221</v>
      </c>
      <c r="D167" s="163"/>
      <c r="E167" s="164">
        <v>1.7999999999999999E-2</v>
      </c>
      <c r="F167" s="198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111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ht="22.5" outlineLevel="1" x14ac:dyDescent="0.2">
      <c r="A168" s="159"/>
      <c r="B168" s="160"/>
      <c r="C168" s="189" t="s">
        <v>222</v>
      </c>
      <c r="D168" s="163"/>
      <c r="E168" s="164">
        <v>3.5999999999999997E-2</v>
      </c>
      <c r="F168" s="198"/>
      <c r="G168" s="161"/>
      <c r="H168" s="161"/>
      <c r="I168" s="161"/>
      <c r="J168" s="161"/>
      <c r="K168" s="161"/>
      <c r="L168" s="161"/>
      <c r="M168" s="161"/>
      <c r="N168" s="161"/>
      <c r="O168" s="161"/>
      <c r="P168" s="161"/>
      <c r="Q168" s="161"/>
      <c r="R168" s="161"/>
      <c r="S168" s="161"/>
      <c r="T168" s="161"/>
      <c r="U168" s="161"/>
      <c r="V168" s="161"/>
      <c r="W168" s="161"/>
      <c r="X168" s="16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111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ht="22.5" outlineLevel="1" x14ac:dyDescent="0.2">
      <c r="A169" s="159"/>
      <c r="B169" s="160"/>
      <c r="C169" s="189" t="s">
        <v>223</v>
      </c>
      <c r="D169" s="163"/>
      <c r="E169" s="164">
        <v>1.8749999999999999E-2</v>
      </c>
      <c r="F169" s="198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111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1" x14ac:dyDescent="0.2">
      <c r="A170" s="159"/>
      <c r="B170" s="160"/>
      <c r="C170" s="189" t="s">
        <v>224</v>
      </c>
      <c r="D170" s="163"/>
      <c r="E170" s="164">
        <v>0.126</v>
      </c>
      <c r="F170" s="198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111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ht="22.5" outlineLevel="1" x14ac:dyDescent="0.2">
      <c r="A171" s="159"/>
      <c r="B171" s="160"/>
      <c r="C171" s="189" t="s">
        <v>225</v>
      </c>
      <c r="D171" s="163"/>
      <c r="E171" s="164">
        <v>5.3999999999999999E-2</v>
      </c>
      <c r="F171" s="198"/>
      <c r="G171" s="161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111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22.5" outlineLevel="1" x14ac:dyDescent="0.2">
      <c r="A172" s="159"/>
      <c r="B172" s="160"/>
      <c r="C172" s="189" t="s">
        <v>226</v>
      </c>
      <c r="D172" s="163"/>
      <c r="E172" s="164">
        <v>1.7999999999999999E-2</v>
      </c>
      <c r="F172" s="198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111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ht="22.5" outlineLevel="1" x14ac:dyDescent="0.2">
      <c r="A173" s="159"/>
      <c r="B173" s="160"/>
      <c r="C173" s="189" t="s">
        <v>227</v>
      </c>
      <c r="D173" s="163"/>
      <c r="E173" s="164">
        <v>3.5999999999999997E-2</v>
      </c>
      <c r="F173" s="198"/>
      <c r="G173" s="161"/>
      <c r="H173" s="161"/>
      <c r="I173" s="161"/>
      <c r="J173" s="161"/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1"/>
      <c r="X173" s="16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111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59"/>
      <c r="B174" s="160"/>
      <c r="C174" s="189" t="s">
        <v>228</v>
      </c>
      <c r="D174" s="163"/>
      <c r="E174" s="164">
        <v>1.8749999999999999E-2</v>
      </c>
      <c r="F174" s="198"/>
      <c r="G174" s="161"/>
      <c r="H174" s="161"/>
      <c r="I174" s="161"/>
      <c r="J174" s="161"/>
      <c r="K174" s="161"/>
      <c r="L174" s="161"/>
      <c r="M174" s="161"/>
      <c r="N174" s="161"/>
      <c r="O174" s="161"/>
      <c r="P174" s="161"/>
      <c r="Q174" s="161"/>
      <c r="R174" s="161"/>
      <c r="S174" s="161"/>
      <c r="T174" s="161"/>
      <c r="U174" s="161"/>
      <c r="V174" s="161"/>
      <c r="W174" s="161"/>
      <c r="X174" s="16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111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ht="22.5" outlineLevel="1" x14ac:dyDescent="0.2">
      <c r="A175" s="159"/>
      <c r="B175" s="160"/>
      <c r="C175" s="189" t="s">
        <v>229</v>
      </c>
      <c r="D175" s="163"/>
      <c r="E175" s="164">
        <v>1.8749999999999999E-2</v>
      </c>
      <c r="F175" s="198"/>
      <c r="G175" s="16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61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111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59"/>
      <c r="B176" s="160"/>
      <c r="C176" s="189" t="s">
        <v>230</v>
      </c>
      <c r="D176" s="163"/>
      <c r="E176" s="164">
        <v>0.16200000000000001</v>
      </c>
      <c r="F176" s="198"/>
      <c r="G176" s="161"/>
      <c r="H176" s="161"/>
      <c r="I176" s="161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61"/>
      <c r="U176" s="161"/>
      <c r="V176" s="161"/>
      <c r="W176" s="161"/>
      <c r="X176" s="16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111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ht="22.5" outlineLevel="1" x14ac:dyDescent="0.2">
      <c r="A177" s="159"/>
      <c r="B177" s="160"/>
      <c r="C177" s="189" t="s">
        <v>231</v>
      </c>
      <c r="D177" s="163"/>
      <c r="E177" s="164">
        <v>5.3999999999999999E-2</v>
      </c>
      <c r="F177" s="198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111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ht="22.5" outlineLevel="1" x14ac:dyDescent="0.2">
      <c r="A178" s="159"/>
      <c r="B178" s="160"/>
      <c r="C178" s="189" t="s">
        <v>232</v>
      </c>
      <c r="D178" s="163"/>
      <c r="E178" s="164">
        <v>7.1999999999999995E-2</v>
      </c>
      <c r="F178" s="198"/>
      <c r="G178" s="161"/>
      <c r="H178" s="161"/>
      <c r="I178" s="161"/>
      <c r="J178" s="161"/>
      <c r="K178" s="161"/>
      <c r="L178" s="161"/>
      <c r="M178" s="161"/>
      <c r="N178" s="161"/>
      <c r="O178" s="161"/>
      <c r="P178" s="161"/>
      <c r="Q178" s="161"/>
      <c r="R178" s="161"/>
      <c r="S178" s="161"/>
      <c r="T178" s="161"/>
      <c r="U178" s="161"/>
      <c r="V178" s="161"/>
      <c r="W178" s="161"/>
      <c r="X178" s="16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111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ht="22.5" outlineLevel="1" x14ac:dyDescent="0.2">
      <c r="A179" s="159"/>
      <c r="B179" s="160"/>
      <c r="C179" s="189" t="s">
        <v>233</v>
      </c>
      <c r="D179" s="163"/>
      <c r="E179" s="164">
        <v>5.0999999999999997E-2</v>
      </c>
      <c r="F179" s="198"/>
      <c r="G179" s="161"/>
      <c r="H179" s="161"/>
      <c r="I179" s="161"/>
      <c r="J179" s="161"/>
      <c r="K179" s="161"/>
      <c r="L179" s="161"/>
      <c r="M179" s="161"/>
      <c r="N179" s="161"/>
      <c r="O179" s="161"/>
      <c r="P179" s="161"/>
      <c r="Q179" s="161"/>
      <c r="R179" s="161"/>
      <c r="S179" s="161"/>
      <c r="T179" s="161"/>
      <c r="U179" s="161"/>
      <c r="V179" s="161"/>
      <c r="W179" s="161"/>
      <c r="X179" s="16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111</v>
      </c>
      <c r="AH179" s="151">
        <v>0</v>
      </c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59"/>
      <c r="B180" s="160"/>
      <c r="C180" s="189" t="s">
        <v>234</v>
      </c>
      <c r="D180" s="163"/>
      <c r="E180" s="164">
        <v>5.0999999999999997E-2</v>
      </c>
      <c r="F180" s="198"/>
      <c r="G180" s="161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111</v>
      </c>
      <c r="AH180" s="151">
        <v>0</v>
      </c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ht="22.5" outlineLevel="1" x14ac:dyDescent="0.2">
      <c r="A181" s="159"/>
      <c r="B181" s="160"/>
      <c r="C181" s="189" t="s">
        <v>235</v>
      </c>
      <c r="D181" s="163"/>
      <c r="E181" s="164">
        <v>5.3999999999999999E-2</v>
      </c>
      <c r="F181" s="198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111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22.5" outlineLevel="1" x14ac:dyDescent="0.2">
      <c r="A182" s="159"/>
      <c r="B182" s="160"/>
      <c r="C182" s="189" t="s">
        <v>236</v>
      </c>
      <c r="D182" s="163"/>
      <c r="E182" s="164">
        <v>1.8749999999999999E-2</v>
      </c>
      <c r="F182" s="198"/>
      <c r="G182" s="161"/>
      <c r="H182" s="161"/>
      <c r="I182" s="161"/>
      <c r="J182" s="161"/>
      <c r="K182" s="161"/>
      <c r="L182" s="161"/>
      <c r="M182" s="161"/>
      <c r="N182" s="161"/>
      <c r="O182" s="161"/>
      <c r="P182" s="161"/>
      <c r="Q182" s="161"/>
      <c r="R182" s="161"/>
      <c r="S182" s="161"/>
      <c r="T182" s="161"/>
      <c r="U182" s="161"/>
      <c r="V182" s="161"/>
      <c r="W182" s="161"/>
      <c r="X182" s="16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111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ht="22.5" outlineLevel="1" x14ac:dyDescent="0.2">
      <c r="A183" s="159"/>
      <c r="B183" s="160"/>
      <c r="C183" s="189" t="s">
        <v>237</v>
      </c>
      <c r="D183" s="163"/>
      <c r="E183" s="164">
        <v>7.1999999999999995E-2</v>
      </c>
      <c r="F183" s="198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6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111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2.5" outlineLevel="1" x14ac:dyDescent="0.2">
      <c r="A184" s="159"/>
      <c r="B184" s="160"/>
      <c r="C184" s="189" t="s">
        <v>238</v>
      </c>
      <c r="D184" s="163"/>
      <c r="E184" s="164">
        <v>0.13800000000000001</v>
      </c>
      <c r="F184" s="198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6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111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ht="22.5" outlineLevel="1" x14ac:dyDescent="0.2">
      <c r="A185" s="159"/>
      <c r="B185" s="160"/>
      <c r="C185" s="189" t="s">
        <v>239</v>
      </c>
      <c r="D185" s="163"/>
      <c r="E185" s="164">
        <v>4.9500000000000002E-2</v>
      </c>
      <c r="F185" s="198"/>
      <c r="G185" s="161"/>
      <c r="H185" s="161"/>
      <c r="I185" s="161"/>
      <c r="J185" s="161"/>
      <c r="K185" s="161"/>
      <c r="L185" s="161"/>
      <c r="M185" s="161"/>
      <c r="N185" s="161"/>
      <c r="O185" s="161"/>
      <c r="P185" s="161"/>
      <c r="Q185" s="161"/>
      <c r="R185" s="161"/>
      <c r="S185" s="161"/>
      <c r="T185" s="161"/>
      <c r="U185" s="161"/>
      <c r="V185" s="161"/>
      <c r="W185" s="161"/>
      <c r="X185" s="16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111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ht="22.5" outlineLevel="1" x14ac:dyDescent="0.2">
      <c r="A186" s="159"/>
      <c r="B186" s="160"/>
      <c r="C186" s="189" t="s">
        <v>240</v>
      </c>
      <c r="D186" s="163"/>
      <c r="E186" s="164">
        <v>4.9500000000000002E-2</v>
      </c>
      <c r="F186" s="198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111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ht="22.5" outlineLevel="1" x14ac:dyDescent="0.2">
      <c r="A187" s="159"/>
      <c r="B187" s="160"/>
      <c r="C187" s="189" t="s">
        <v>241</v>
      </c>
      <c r="D187" s="163"/>
      <c r="E187" s="164">
        <v>9.9000000000000005E-2</v>
      </c>
      <c r="F187" s="198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6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111</v>
      </c>
      <c r="AH187" s="151">
        <v>0</v>
      </c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59"/>
      <c r="B188" s="160"/>
      <c r="C188" s="189" t="s">
        <v>242</v>
      </c>
      <c r="D188" s="163"/>
      <c r="E188" s="164">
        <v>4.9500000000000002E-2</v>
      </c>
      <c r="F188" s="198"/>
      <c r="G188" s="161"/>
      <c r="H188" s="161"/>
      <c r="I188" s="161"/>
      <c r="J188" s="161"/>
      <c r="K188" s="161"/>
      <c r="L188" s="161"/>
      <c r="M188" s="161"/>
      <c r="N188" s="161"/>
      <c r="O188" s="161"/>
      <c r="P188" s="161"/>
      <c r="Q188" s="161"/>
      <c r="R188" s="161"/>
      <c r="S188" s="161"/>
      <c r="T188" s="161"/>
      <c r="U188" s="161"/>
      <c r="V188" s="161"/>
      <c r="W188" s="161"/>
      <c r="X188" s="16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111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ht="22.5" outlineLevel="1" x14ac:dyDescent="0.2">
      <c r="A189" s="159"/>
      <c r="B189" s="160"/>
      <c r="C189" s="189" t="s">
        <v>243</v>
      </c>
      <c r="D189" s="163"/>
      <c r="E189" s="164">
        <v>3.7499999999999999E-2</v>
      </c>
      <c r="F189" s="198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61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111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ht="22.5" outlineLevel="1" x14ac:dyDescent="0.2">
      <c r="A190" s="159"/>
      <c r="B190" s="160"/>
      <c r="C190" s="189" t="s">
        <v>244</v>
      </c>
      <c r="D190" s="163"/>
      <c r="E190" s="164">
        <v>3.7499999999999999E-2</v>
      </c>
      <c r="F190" s="198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111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ht="22.5" outlineLevel="1" x14ac:dyDescent="0.2">
      <c r="A191" s="159"/>
      <c r="B191" s="160"/>
      <c r="C191" s="189" t="s">
        <v>245</v>
      </c>
      <c r="D191" s="163"/>
      <c r="E191" s="164">
        <v>7.1999999999999995E-2</v>
      </c>
      <c r="F191" s="198"/>
      <c r="G191" s="161"/>
      <c r="H191" s="161"/>
      <c r="I191" s="161"/>
      <c r="J191" s="161"/>
      <c r="K191" s="161"/>
      <c r="L191" s="161"/>
      <c r="M191" s="161"/>
      <c r="N191" s="161"/>
      <c r="O191" s="161"/>
      <c r="P191" s="161"/>
      <c r="Q191" s="161"/>
      <c r="R191" s="161"/>
      <c r="S191" s="161"/>
      <c r="T191" s="161"/>
      <c r="U191" s="161"/>
      <c r="V191" s="161"/>
      <c r="W191" s="161"/>
      <c r="X191" s="16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111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ht="22.5" outlineLevel="1" x14ac:dyDescent="0.2">
      <c r="A192" s="159"/>
      <c r="B192" s="160"/>
      <c r="C192" s="189" t="s">
        <v>246</v>
      </c>
      <c r="D192" s="163"/>
      <c r="E192" s="164">
        <v>0.16200000000000001</v>
      </c>
      <c r="F192" s="198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6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111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ht="22.5" outlineLevel="1" x14ac:dyDescent="0.2">
      <c r="A193" s="159"/>
      <c r="B193" s="160"/>
      <c r="C193" s="189" t="s">
        <v>247</v>
      </c>
      <c r="D193" s="163"/>
      <c r="E193" s="164">
        <v>3.5999999999999997E-2</v>
      </c>
      <c r="F193" s="198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111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ht="22.5" outlineLevel="1" x14ac:dyDescent="0.2">
      <c r="A194" s="159"/>
      <c r="B194" s="160"/>
      <c r="C194" s="189" t="s">
        <v>248</v>
      </c>
      <c r="D194" s="163"/>
      <c r="E194" s="164">
        <v>3.7499999999999999E-2</v>
      </c>
      <c r="F194" s="198"/>
      <c r="G194" s="161"/>
      <c r="H194" s="161"/>
      <c r="I194" s="161"/>
      <c r="J194" s="161"/>
      <c r="K194" s="161"/>
      <c r="L194" s="161"/>
      <c r="M194" s="161"/>
      <c r="N194" s="161"/>
      <c r="O194" s="161"/>
      <c r="P194" s="161"/>
      <c r="Q194" s="161"/>
      <c r="R194" s="161"/>
      <c r="S194" s="161"/>
      <c r="T194" s="161"/>
      <c r="U194" s="161"/>
      <c r="V194" s="161"/>
      <c r="W194" s="161"/>
      <c r="X194" s="16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111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ht="22.5" outlineLevel="1" x14ac:dyDescent="0.2">
      <c r="A195" s="159"/>
      <c r="B195" s="160"/>
      <c r="C195" s="189" t="s">
        <v>249</v>
      </c>
      <c r="D195" s="163"/>
      <c r="E195" s="164">
        <v>3.5999999999999997E-2</v>
      </c>
      <c r="F195" s="198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111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ht="22.5" outlineLevel="1" x14ac:dyDescent="0.2">
      <c r="A196" s="159"/>
      <c r="B196" s="160"/>
      <c r="C196" s="189" t="s">
        <v>250</v>
      </c>
      <c r="D196" s="163"/>
      <c r="E196" s="164">
        <v>5.3999999999999999E-2</v>
      </c>
      <c r="F196" s="198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111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ht="22.5" outlineLevel="1" x14ac:dyDescent="0.2">
      <c r="A197" s="159"/>
      <c r="B197" s="160"/>
      <c r="C197" s="189" t="s">
        <v>251</v>
      </c>
      <c r="D197" s="163"/>
      <c r="E197" s="164">
        <v>5.3999999999999999E-2</v>
      </c>
      <c r="F197" s="198"/>
      <c r="G197" s="161"/>
      <c r="H197" s="161"/>
      <c r="I197" s="161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61"/>
      <c r="U197" s="161"/>
      <c r="V197" s="161"/>
      <c r="W197" s="161"/>
      <c r="X197" s="16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111</v>
      </c>
      <c r="AH197" s="151">
        <v>0</v>
      </c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22.5" outlineLevel="1" x14ac:dyDescent="0.2">
      <c r="A198" s="159"/>
      <c r="B198" s="160"/>
      <c r="C198" s="189" t="s">
        <v>252</v>
      </c>
      <c r="D198" s="163"/>
      <c r="E198" s="164">
        <v>1.7999999999999999E-2</v>
      </c>
      <c r="F198" s="198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61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111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ht="22.5" outlineLevel="1" x14ac:dyDescent="0.2">
      <c r="A199" s="159"/>
      <c r="B199" s="160"/>
      <c r="C199" s="189" t="s">
        <v>253</v>
      </c>
      <c r="D199" s="163"/>
      <c r="E199" s="164">
        <v>3.5999999999999997E-2</v>
      </c>
      <c r="F199" s="198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6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111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22.5" outlineLevel="1" x14ac:dyDescent="0.2">
      <c r="A200" s="159"/>
      <c r="B200" s="160"/>
      <c r="C200" s="189" t="s">
        <v>254</v>
      </c>
      <c r="D200" s="163"/>
      <c r="E200" s="164">
        <v>3.5999999999999997E-2</v>
      </c>
      <c r="F200" s="198"/>
      <c r="G200" s="161"/>
      <c r="H200" s="161"/>
      <c r="I200" s="161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61"/>
      <c r="U200" s="161"/>
      <c r="V200" s="161"/>
      <c r="W200" s="161"/>
      <c r="X200" s="161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111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22.5" outlineLevel="1" x14ac:dyDescent="0.2">
      <c r="A201" s="159"/>
      <c r="B201" s="160"/>
      <c r="C201" s="189" t="s">
        <v>255</v>
      </c>
      <c r="D201" s="163"/>
      <c r="E201" s="164">
        <v>5.3999999999999999E-2</v>
      </c>
      <c r="F201" s="198"/>
      <c r="G201" s="161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6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111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22.5" outlineLevel="1" x14ac:dyDescent="0.2">
      <c r="A202" s="159"/>
      <c r="B202" s="160"/>
      <c r="C202" s="189" t="s">
        <v>256</v>
      </c>
      <c r="D202" s="163"/>
      <c r="E202" s="164">
        <v>0.09</v>
      </c>
      <c r="F202" s="198"/>
      <c r="G202" s="161"/>
      <c r="H202" s="161"/>
      <c r="I202" s="161"/>
      <c r="J202" s="161"/>
      <c r="K202" s="161"/>
      <c r="L202" s="161"/>
      <c r="M202" s="161"/>
      <c r="N202" s="161"/>
      <c r="O202" s="161"/>
      <c r="P202" s="161"/>
      <c r="Q202" s="161"/>
      <c r="R202" s="161"/>
      <c r="S202" s="161"/>
      <c r="T202" s="161"/>
      <c r="U202" s="161"/>
      <c r="V202" s="161"/>
      <c r="W202" s="161"/>
      <c r="X202" s="161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111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ht="22.5" outlineLevel="1" x14ac:dyDescent="0.2">
      <c r="A203" s="159"/>
      <c r="B203" s="160"/>
      <c r="C203" s="189" t="s">
        <v>257</v>
      </c>
      <c r="D203" s="163"/>
      <c r="E203" s="164">
        <v>0.09</v>
      </c>
      <c r="F203" s="198"/>
      <c r="G203" s="161"/>
      <c r="H203" s="161"/>
      <c r="I203" s="161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61"/>
      <c r="U203" s="161"/>
      <c r="V203" s="161"/>
      <c r="W203" s="161"/>
      <c r="X203" s="16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111</v>
      </c>
      <c r="AH203" s="151">
        <v>0</v>
      </c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2.5" outlineLevel="1" x14ac:dyDescent="0.2">
      <c r="A204" s="159"/>
      <c r="B204" s="160"/>
      <c r="C204" s="189" t="s">
        <v>258</v>
      </c>
      <c r="D204" s="163"/>
      <c r="E204" s="164">
        <v>4.9500000000000002E-2</v>
      </c>
      <c r="F204" s="198"/>
      <c r="G204" s="16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6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111</v>
      </c>
      <c r="AH204" s="151">
        <v>0</v>
      </c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ht="22.5" outlineLevel="1" x14ac:dyDescent="0.2">
      <c r="A205" s="159"/>
      <c r="B205" s="160"/>
      <c r="C205" s="189" t="s">
        <v>259</v>
      </c>
      <c r="D205" s="163"/>
      <c r="E205" s="164">
        <v>4.9500000000000002E-2</v>
      </c>
      <c r="F205" s="198"/>
      <c r="G205" s="161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6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111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ht="22.5" outlineLevel="1" x14ac:dyDescent="0.2">
      <c r="A206" s="159"/>
      <c r="B206" s="160"/>
      <c r="C206" s="189" t="s">
        <v>260</v>
      </c>
      <c r="D206" s="163"/>
      <c r="E206" s="164">
        <v>5.3999999999999999E-2</v>
      </c>
      <c r="F206" s="198"/>
      <c r="G206" s="161"/>
      <c r="H206" s="161"/>
      <c r="I206" s="161"/>
      <c r="J206" s="161"/>
      <c r="K206" s="161"/>
      <c r="L206" s="161"/>
      <c r="M206" s="161"/>
      <c r="N206" s="161"/>
      <c r="O206" s="161"/>
      <c r="P206" s="161"/>
      <c r="Q206" s="161"/>
      <c r="R206" s="161"/>
      <c r="S206" s="161"/>
      <c r="T206" s="161"/>
      <c r="U206" s="161"/>
      <c r="V206" s="161"/>
      <c r="W206" s="161"/>
      <c r="X206" s="16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111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ht="22.5" outlineLevel="1" x14ac:dyDescent="0.2">
      <c r="A207" s="159"/>
      <c r="B207" s="160"/>
      <c r="C207" s="189" t="s">
        <v>261</v>
      </c>
      <c r="D207" s="163"/>
      <c r="E207" s="164">
        <v>0.09</v>
      </c>
      <c r="F207" s="198"/>
      <c r="G207" s="16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6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111</v>
      </c>
      <c r="AH207" s="151">
        <v>0</v>
      </c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ht="22.5" outlineLevel="1" x14ac:dyDescent="0.2">
      <c r="A208" s="159"/>
      <c r="B208" s="160"/>
      <c r="C208" s="189" t="s">
        <v>262</v>
      </c>
      <c r="D208" s="163"/>
      <c r="E208" s="164">
        <v>1.7999999999999999E-2</v>
      </c>
      <c r="F208" s="198"/>
      <c r="G208" s="161"/>
      <c r="H208" s="161"/>
      <c r="I208" s="161"/>
      <c r="J208" s="161"/>
      <c r="K208" s="161"/>
      <c r="L208" s="161"/>
      <c r="M208" s="161"/>
      <c r="N208" s="161"/>
      <c r="O208" s="161"/>
      <c r="P208" s="161"/>
      <c r="Q208" s="161"/>
      <c r="R208" s="161"/>
      <c r="S208" s="161"/>
      <c r="T208" s="161"/>
      <c r="U208" s="161"/>
      <c r="V208" s="161"/>
      <c r="W208" s="161"/>
      <c r="X208" s="16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111</v>
      </c>
      <c r="AH208" s="151">
        <v>0</v>
      </c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ht="22.5" outlineLevel="1" x14ac:dyDescent="0.2">
      <c r="A209" s="159"/>
      <c r="B209" s="160"/>
      <c r="C209" s="189" t="s">
        <v>263</v>
      </c>
      <c r="D209" s="163"/>
      <c r="E209" s="164">
        <v>3.5999999999999997E-2</v>
      </c>
      <c r="F209" s="198"/>
      <c r="G209" s="16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6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111</v>
      </c>
      <c r="AH209" s="151">
        <v>0</v>
      </c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ht="22.5" outlineLevel="1" x14ac:dyDescent="0.2">
      <c r="A210" s="159"/>
      <c r="B210" s="160"/>
      <c r="C210" s="189" t="s">
        <v>264</v>
      </c>
      <c r="D210" s="163"/>
      <c r="E210" s="164">
        <v>1.89696</v>
      </c>
      <c r="F210" s="198"/>
      <c r="G210" s="161"/>
      <c r="H210" s="161"/>
      <c r="I210" s="161"/>
      <c r="J210" s="161"/>
      <c r="K210" s="161"/>
      <c r="L210" s="161"/>
      <c r="M210" s="161"/>
      <c r="N210" s="161"/>
      <c r="O210" s="161"/>
      <c r="P210" s="161"/>
      <c r="Q210" s="161"/>
      <c r="R210" s="161"/>
      <c r="S210" s="161"/>
      <c r="T210" s="161"/>
      <c r="U210" s="161"/>
      <c r="V210" s="161"/>
      <c r="W210" s="161"/>
      <c r="X210" s="16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111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9"/>
      <c r="B211" s="160"/>
      <c r="C211" s="189" t="s">
        <v>138</v>
      </c>
      <c r="D211" s="163"/>
      <c r="E211" s="164"/>
      <c r="F211" s="198"/>
      <c r="G211" s="16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61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111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ht="22.5" outlineLevel="1" x14ac:dyDescent="0.2">
      <c r="A212" s="159"/>
      <c r="B212" s="160"/>
      <c r="C212" s="189" t="s">
        <v>265</v>
      </c>
      <c r="D212" s="163"/>
      <c r="E212" s="164">
        <v>2.3940000000000001</v>
      </c>
      <c r="F212" s="198"/>
      <c r="G212" s="161"/>
      <c r="H212" s="161"/>
      <c r="I212" s="161"/>
      <c r="J212" s="161"/>
      <c r="K212" s="161"/>
      <c r="L212" s="161"/>
      <c r="M212" s="161"/>
      <c r="N212" s="161"/>
      <c r="O212" s="161"/>
      <c r="P212" s="161"/>
      <c r="Q212" s="161"/>
      <c r="R212" s="161"/>
      <c r="S212" s="161"/>
      <c r="T212" s="161"/>
      <c r="U212" s="161"/>
      <c r="V212" s="161"/>
      <c r="W212" s="161"/>
      <c r="X212" s="16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111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74">
        <v>20</v>
      </c>
      <c r="B213" s="175" t="s">
        <v>266</v>
      </c>
      <c r="C213" s="188" t="s">
        <v>267</v>
      </c>
      <c r="D213" s="176" t="s">
        <v>123</v>
      </c>
      <c r="E213" s="177">
        <v>19</v>
      </c>
      <c r="F213" s="178">
        <v>0</v>
      </c>
      <c r="G213" s="179">
        <f>ROUND(E213*F213,2)</f>
        <v>0</v>
      </c>
      <c r="H213" s="162">
        <v>0</v>
      </c>
      <c r="I213" s="161">
        <f>ROUND(E213*H213,2)</f>
        <v>0</v>
      </c>
      <c r="J213" s="162">
        <v>503</v>
      </c>
      <c r="K213" s="161">
        <f>ROUND(E213*J213,2)</f>
        <v>9557</v>
      </c>
      <c r="L213" s="161">
        <v>21</v>
      </c>
      <c r="M213" s="161">
        <f>G213*(1+L213/100)</f>
        <v>0</v>
      </c>
      <c r="N213" s="161">
        <v>0</v>
      </c>
      <c r="O213" s="161">
        <f>ROUND(E213*N213,2)</f>
        <v>0</v>
      </c>
      <c r="P213" s="161">
        <v>0</v>
      </c>
      <c r="Q213" s="161">
        <f>ROUND(E213*P213,2)</f>
        <v>0</v>
      </c>
      <c r="R213" s="161"/>
      <c r="S213" s="161" t="s">
        <v>106</v>
      </c>
      <c r="T213" s="161" t="s">
        <v>107</v>
      </c>
      <c r="U213" s="161">
        <v>1.1000000000000001</v>
      </c>
      <c r="V213" s="161">
        <f>ROUND(E213*U213,2)</f>
        <v>20.9</v>
      </c>
      <c r="W213" s="161"/>
      <c r="X213" s="161" t="s">
        <v>108</v>
      </c>
      <c r="Y213" s="151"/>
      <c r="Z213" s="151"/>
      <c r="AA213" s="151"/>
      <c r="AB213" s="151"/>
      <c r="AC213" s="151"/>
      <c r="AD213" s="151"/>
      <c r="AE213" s="151"/>
      <c r="AF213" s="151"/>
      <c r="AG213" s="151" t="s">
        <v>109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59"/>
      <c r="B214" s="160"/>
      <c r="C214" s="189" t="s">
        <v>268</v>
      </c>
      <c r="D214" s="163"/>
      <c r="E214" s="164">
        <v>19</v>
      </c>
      <c r="F214" s="198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6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111</v>
      </c>
      <c r="AH214" s="151">
        <v>0</v>
      </c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">
      <c r="A215" s="174">
        <v>21</v>
      </c>
      <c r="B215" s="175" t="s">
        <v>269</v>
      </c>
      <c r="C215" s="188" t="s">
        <v>270</v>
      </c>
      <c r="D215" s="176" t="s">
        <v>271</v>
      </c>
      <c r="E215" s="177">
        <v>57</v>
      </c>
      <c r="F215" s="178">
        <v>0</v>
      </c>
      <c r="G215" s="179">
        <f>ROUND(E215*F215,2)</f>
        <v>0</v>
      </c>
      <c r="H215" s="162">
        <v>0</v>
      </c>
      <c r="I215" s="161">
        <f>ROUND(E215*H215,2)</f>
        <v>0</v>
      </c>
      <c r="J215" s="162">
        <v>389</v>
      </c>
      <c r="K215" s="161">
        <f>ROUND(E215*J215,2)</f>
        <v>22173</v>
      </c>
      <c r="L215" s="161">
        <v>21</v>
      </c>
      <c r="M215" s="161">
        <f>G215*(1+L215/100)</f>
        <v>0</v>
      </c>
      <c r="N215" s="161">
        <v>0</v>
      </c>
      <c r="O215" s="161">
        <f>ROUND(E215*N215,2)</f>
        <v>0</v>
      </c>
      <c r="P215" s="161">
        <v>0</v>
      </c>
      <c r="Q215" s="161">
        <f>ROUND(E215*P215,2)</f>
        <v>0</v>
      </c>
      <c r="R215" s="161"/>
      <c r="S215" s="161" t="s">
        <v>106</v>
      </c>
      <c r="T215" s="161" t="s">
        <v>107</v>
      </c>
      <c r="U215" s="161">
        <v>0</v>
      </c>
      <c r="V215" s="161">
        <f>ROUND(E215*U215,2)</f>
        <v>0</v>
      </c>
      <c r="W215" s="161"/>
      <c r="X215" s="161" t="s">
        <v>108</v>
      </c>
      <c r="Y215" s="151"/>
      <c r="Z215" s="151"/>
      <c r="AA215" s="151"/>
      <c r="AB215" s="151"/>
      <c r="AC215" s="151"/>
      <c r="AD215" s="151"/>
      <c r="AE215" s="151"/>
      <c r="AF215" s="151"/>
      <c r="AG215" s="151" t="s">
        <v>109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9"/>
      <c r="B216" s="160"/>
      <c r="C216" s="189" t="s">
        <v>272</v>
      </c>
      <c r="D216" s="163"/>
      <c r="E216" s="164">
        <v>57</v>
      </c>
      <c r="F216" s="198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61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111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outlineLevel="1" x14ac:dyDescent="0.2">
      <c r="A217" s="174">
        <v>22</v>
      </c>
      <c r="B217" s="175" t="s">
        <v>273</v>
      </c>
      <c r="C217" s="188" t="s">
        <v>274</v>
      </c>
      <c r="D217" s="176" t="s">
        <v>212</v>
      </c>
      <c r="E217" s="177">
        <v>5.1094600000000003</v>
      </c>
      <c r="F217" s="178">
        <v>0</v>
      </c>
      <c r="G217" s="179">
        <f>ROUND(E217*F217,2)</f>
        <v>0</v>
      </c>
      <c r="H217" s="162">
        <v>12000</v>
      </c>
      <c r="I217" s="161">
        <f>ROUND(E217*H217,2)</f>
        <v>61313.52</v>
      </c>
      <c r="J217" s="162">
        <v>0</v>
      </c>
      <c r="K217" s="161">
        <f>ROUND(E217*J217,2)</f>
        <v>0</v>
      </c>
      <c r="L217" s="161">
        <v>21</v>
      </c>
      <c r="M217" s="161">
        <f>G217*(1+L217/100)</f>
        <v>0</v>
      </c>
      <c r="N217" s="161">
        <v>0.55000000000000004</v>
      </c>
      <c r="O217" s="161">
        <f>ROUND(E217*N217,2)</f>
        <v>2.81</v>
      </c>
      <c r="P217" s="161">
        <v>0</v>
      </c>
      <c r="Q217" s="161">
        <f>ROUND(E217*P217,2)</f>
        <v>0</v>
      </c>
      <c r="R217" s="161"/>
      <c r="S217" s="161" t="s">
        <v>142</v>
      </c>
      <c r="T217" s="161" t="s">
        <v>143</v>
      </c>
      <c r="U217" s="161">
        <v>0</v>
      </c>
      <c r="V217" s="161">
        <f>ROUND(E217*U217,2)</f>
        <v>0</v>
      </c>
      <c r="W217" s="161"/>
      <c r="X217" s="161" t="s">
        <v>275</v>
      </c>
      <c r="Y217" s="151"/>
      <c r="Z217" s="151"/>
      <c r="AA217" s="151"/>
      <c r="AB217" s="151"/>
      <c r="AC217" s="151"/>
      <c r="AD217" s="151"/>
      <c r="AE217" s="151"/>
      <c r="AF217" s="151"/>
      <c r="AG217" s="151" t="s">
        <v>276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">
      <c r="A218" s="159"/>
      <c r="B218" s="160"/>
      <c r="C218" s="189" t="s">
        <v>125</v>
      </c>
      <c r="D218" s="163"/>
      <c r="E218" s="164"/>
      <c r="F218" s="198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111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9"/>
      <c r="B219" s="160"/>
      <c r="C219" s="189" t="s">
        <v>213</v>
      </c>
      <c r="D219" s="163"/>
      <c r="E219" s="164">
        <v>1.7999999999999999E-2</v>
      </c>
      <c r="F219" s="198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111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9"/>
      <c r="B220" s="160"/>
      <c r="C220" s="189" t="s">
        <v>214</v>
      </c>
      <c r="D220" s="163"/>
      <c r="E220" s="164">
        <v>1.7999999999999999E-2</v>
      </c>
      <c r="F220" s="198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6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111</v>
      </c>
      <c r="AH220" s="151">
        <v>0</v>
      </c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outlineLevel="1" x14ac:dyDescent="0.2">
      <c r="A221" s="159"/>
      <c r="B221" s="160"/>
      <c r="C221" s="189" t="s">
        <v>215</v>
      </c>
      <c r="D221" s="163"/>
      <c r="E221" s="164">
        <v>1.7999999999999999E-2</v>
      </c>
      <c r="F221" s="198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61"/>
      <c r="Y221" s="151"/>
      <c r="Z221" s="151"/>
      <c r="AA221" s="151"/>
      <c r="AB221" s="151"/>
      <c r="AC221" s="151"/>
      <c r="AD221" s="151"/>
      <c r="AE221" s="151"/>
      <c r="AF221" s="151"/>
      <c r="AG221" s="151" t="s">
        <v>111</v>
      </c>
      <c r="AH221" s="151">
        <v>0</v>
      </c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ht="22.5" outlineLevel="1" x14ac:dyDescent="0.2">
      <c r="A222" s="159"/>
      <c r="B222" s="160"/>
      <c r="C222" s="189" t="s">
        <v>216</v>
      </c>
      <c r="D222" s="163"/>
      <c r="E222" s="164">
        <v>0.13800000000000001</v>
      </c>
      <c r="F222" s="198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111</v>
      </c>
      <c r="AH222" s="151">
        <v>0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9"/>
      <c r="B223" s="160"/>
      <c r="C223" s="189" t="s">
        <v>217</v>
      </c>
      <c r="D223" s="163"/>
      <c r="E223" s="164">
        <v>7.1999999999999995E-2</v>
      </c>
      <c r="F223" s="198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61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111</v>
      </c>
      <c r="AH223" s="151">
        <v>0</v>
      </c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outlineLevel="1" x14ac:dyDescent="0.2">
      <c r="A224" s="159"/>
      <c r="B224" s="160"/>
      <c r="C224" s="189" t="s">
        <v>218</v>
      </c>
      <c r="D224" s="163"/>
      <c r="E224" s="164">
        <v>1.7999999999999999E-2</v>
      </c>
      <c r="F224" s="198"/>
      <c r="G224" s="161"/>
      <c r="H224" s="161"/>
      <c r="I224" s="161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61"/>
      <c r="U224" s="161"/>
      <c r="V224" s="161"/>
      <c r="W224" s="161"/>
      <c r="X224" s="161"/>
      <c r="Y224" s="151"/>
      <c r="Z224" s="151"/>
      <c r="AA224" s="151"/>
      <c r="AB224" s="151"/>
      <c r="AC224" s="151"/>
      <c r="AD224" s="151"/>
      <c r="AE224" s="151"/>
      <c r="AF224" s="151"/>
      <c r="AG224" s="151" t="s">
        <v>111</v>
      </c>
      <c r="AH224" s="151">
        <v>0</v>
      </c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9"/>
      <c r="B225" s="160"/>
      <c r="C225" s="189" t="s">
        <v>219</v>
      </c>
      <c r="D225" s="163"/>
      <c r="E225" s="164">
        <v>1.7999999999999999E-2</v>
      </c>
      <c r="F225" s="198"/>
      <c r="G225" s="161"/>
      <c r="H225" s="161"/>
      <c r="I225" s="161"/>
      <c r="J225" s="161"/>
      <c r="K225" s="161"/>
      <c r="L225" s="161"/>
      <c r="M225" s="161"/>
      <c r="N225" s="161"/>
      <c r="O225" s="161"/>
      <c r="P225" s="161"/>
      <c r="Q225" s="161"/>
      <c r="R225" s="161"/>
      <c r="S225" s="161"/>
      <c r="T225" s="161"/>
      <c r="U225" s="161"/>
      <c r="V225" s="161"/>
      <c r="W225" s="161"/>
      <c r="X225" s="161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111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9"/>
      <c r="B226" s="160"/>
      <c r="C226" s="189" t="s">
        <v>220</v>
      </c>
      <c r="D226" s="163"/>
      <c r="E226" s="164">
        <v>3.5999999999999997E-2</v>
      </c>
      <c r="F226" s="198"/>
      <c r="G226" s="161"/>
      <c r="H226" s="161"/>
      <c r="I226" s="161"/>
      <c r="J226" s="161"/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61"/>
      <c r="X226" s="161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111</v>
      </c>
      <c r="AH226" s="151">
        <v>0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9"/>
      <c r="B227" s="160"/>
      <c r="C227" s="189" t="s">
        <v>221</v>
      </c>
      <c r="D227" s="163"/>
      <c r="E227" s="164">
        <v>1.7999999999999999E-2</v>
      </c>
      <c r="F227" s="198"/>
      <c r="G227" s="161"/>
      <c r="H227" s="161"/>
      <c r="I227" s="161"/>
      <c r="J227" s="161"/>
      <c r="K227" s="161"/>
      <c r="L227" s="161"/>
      <c r="M227" s="161"/>
      <c r="N227" s="161"/>
      <c r="O227" s="161"/>
      <c r="P227" s="161"/>
      <c r="Q227" s="161"/>
      <c r="R227" s="161"/>
      <c r="S227" s="161"/>
      <c r="T227" s="161"/>
      <c r="U227" s="161"/>
      <c r="V227" s="161"/>
      <c r="W227" s="161"/>
      <c r="X227" s="161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111</v>
      </c>
      <c r="AH227" s="151">
        <v>0</v>
      </c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ht="22.5" outlineLevel="1" x14ac:dyDescent="0.2">
      <c r="A228" s="159"/>
      <c r="B228" s="160"/>
      <c r="C228" s="189" t="s">
        <v>222</v>
      </c>
      <c r="D228" s="163"/>
      <c r="E228" s="164">
        <v>3.5999999999999997E-2</v>
      </c>
      <c r="F228" s="198"/>
      <c r="G228" s="161"/>
      <c r="H228" s="161"/>
      <c r="I228" s="161"/>
      <c r="J228" s="161"/>
      <c r="K228" s="161"/>
      <c r="L228" s="161"/>
      <c r="M228" s="161"/>
      <c r="N228" s="161"/>
      <c r="O228" s="161"/>
      <c r="P228" s="161"/>
      <c r="Q228" s="161"/>
      <c r="R228" s="161"/>
      <c r="S228" s="161"/>
      <c r="T228" s="161"/>
      <c r="U228" s="161"/>
      <c r="V228" s="161"/>
      <c r="W228" s="161"/>
      <c r="X228" s="161"/>
      <c r="Y228" s="151"/>
      <c r="Z228" s="151"/>
      <c r="AA228" s="151"/>
      <c r="AB228" s="151"/>
      <c r="AC228" s="151"/>
      <c r="AD228" s="151"/>
      <c r="AE228" s="151"/>
      <c r="AF228" s="151"/>
      <c r="AG228" s="151" t="s">
        <v>111</v>
      </c>
      <c r="AH228" s="151">
        <v>0</v>
      </c>
      <c r="AI228" s="151"/>
      <c r="AJ228" s="151"/>
      <c r="AK228" s="151"/>
      <c r="AL228" s="151"/>
      <c r="AM228" s="151"/>
      <c r="AN228" s="151"/>
      <c r="AO228" s="151"/>
      <c r="AP228" s="151"/>
      <c r="AQ228" s="151"/>
      <c r="AR228" s="151"/>
      <c r="AS228" s="151"/>
      <c r="AT228" s="151"/>
      <c r="AU228" s="151"/>
      <c r="AV228" s="151"/>
      <c r="AW228" s="151"/>
      <c r="AX228" s="151"/>
      <c r="AY228" s="151"/>
      <c r="AZ228" s="151"/>
      <c r="BA228" s="151"/>
      <c r="BB228" s="151"/>
      <c r="BC228" s="151"/>
      <c r="BD228" s="151"/>
      <c r="BE228" s="151"/>
      <c r="BF228" s="151"/>
      <c r="BG228" s="151"/>
      <c r="BH228" s="151"/>
    </row>
    <row r="229" spans="1:60" ht="22.5" outlineLevel="1" x14ac:dyDescent="0.2">
      <c r="A229" s="159"/>
      <c r="B229" s="160"/>
      <c r="C229" s="189" t="s">
        <v>223</v>
      </c>
      <c r="D229" s="163"/>
      <c r="E229" s="164">
        <v>1.8749999999999999E-2</v>
      </c>
      <c r="F229" s="198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51"/>
      <c r="Z229" s="151"/>
      <c r="AA229" s="151"/>
      <c r="AB229" s="151"/>
      <c r="AC229" s="151"/>
      <c r="AD229" s="151"/>
      <c r="AE229" s="151"/>
      <c r="AF229" s="151"/>
      <c r="AG229" s="151" t="s">
        <v>111</v>
      </c>
      <c r="AH229" s="151">
        <v>0</v>
      </c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ht="22.5" outlineLevel="1" x14ac:dyDescent="0.2">
      <c r="A230" s="159"/>
      <c r="B230" s="160"/>
      <c r="C230" s="189" t="s">
        <v>224</v>
      </c>
      <c r="D230" s="163"/>
      <c r="E230" s="164">
        <v>0.126</v>
      </c>
      <c r="F230" s="198"/>
      <c r="G230" s="161"/>
      <c r="H230" s="161"/>
      <c r="I230" s="161"/>
      <c r="J230" s="161"/>
      <c r="K230" s="161"/>
      <c r="L230" s="161"/>
      <c r="M230" s="161"/>
      <c r="N230" s="161"/>
      <c r="O230" s="161"/>
      <c r="P230" s="161"/>
      <c r="Q230" s="161"/>
      <c r="R230" s="161"/>
      <c r="S230" s="161"/>
      <c r="T230" s="161"/>
      <c r="U230" s="161"/>
      <c r="V230" s="161"/>
      <c r="W230" s="161"/>
      <c r="X230" s="161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111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ht="22.5" outlineLevel="1" x14ac:dyDescent="0.2">
      <c r="A231" s="159"/>
      <c r="B231" s="160"/>
      <c r="C231" s="189" t="s">
        <v>225</v>
      </c>
      <c r="D231" s="163"/>
      <c r="E231" s="164">
        <v>5.3999999999999999E-2</v>
      </c>
      <c r="F231" s="198"/>
      <c r="G231" s="161"/>
      <c r="H231" s="161"/>
      <c r="I231" s="161"/>
      <c r="J231" s="161"/>
      <c r="K231" s="161"/>
      <c r="L231" s="161"/>
      <c r="M231" s="161"/>
      <c r="N231" s="161"/>
      <c r="O231" s="161"/>
      <c r="P231" s="161"/>
      <c r="Q231" s="161"/>
      <c r="R231" s="161"/>
      <c r="S231" s="161"/>
      <c r="T231" s="161"/>
      <c r="U231" s="161"/>
      <c r="V231" s="161"/>
      <c r="W231" s="161"/>
      <c r="X231" s="161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111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ht="22.5" outlineLevel="1" x14ac:dyDescent="0.2">
      <c r="A232" s="159"/>
      <c r="B232" s="160"/>
      <c r="C232" s="189" t="s">
        <v>226</v>
      </c>
      <c r="D232" s="163"/>
      <c r="E232" s="164">
        <v>1.7999999999999999E-2</v>
      </c>
      <c r="F232" s="198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  <c r="R232" s="161"/>
      <c r="S232" s="161"/>
      <c r="T232" s="161"/>
      <c r="U232" s="161"/>
      <c r="V232" s="161"/>
      <c r="W232" s="161"/>
      <c r="X232" s="161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111</v>
      </c>
      <c r="AH232" s="151">
        <v>0</v>
      </c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ht="22.5" outlineLevel="1" x14ac:dyDescent="0.2">
      <c r="A233" s="159"/>
      <c r="B233" s="160"/>
      <c r="C233" s="189" t="s">
        <v>227</v>
      </c>
      <c r="D233" s="163"/>
      <c r="E233" s="164">
        <v>3.5999999999999997E-2</v>
      </c>
      <c r="F233" s="198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  <c r="R233" s="161"/>
      <c r="S233" s="161"/>
      <c r="T233" s="161"/>
      <c r="U233" s="161"/>
      <c r="V233" s="161"/>
      <c r="W233" s="161"/>
      <c r="X233" s="161"/>
      <c r="Y233" s="151"/>
      <c r="Z233" s="151"/>
      <c r="AA233" s="151"/>
      <c r="AB233" s="151"/>
      <c r="AC233" s="151"/>
      <c r="AD233" s="151"/>
      <c r="AE233" s="151"/>
      <c r="AF233" s="151"/>
      <c r="AG233" s="151" t="s">
        <v>111</v>
      </c>
      <c r="AH233" s="151">
        <v>0</v>
      </c>
      <c r="AI233" s="151"/>
      <c r="AJ233" s="151"/>
      <c r="AK233" s="151"/>
      <c r="AL233" s="151"/>
      <c r="AM233" s="151"/>
      <c r="AN233" s="151"/>
      <c r="AO233" s="151"/>
      <c r="AP233" s="151"/>
      <c r="AQ233" s="151"/>
      <c r="AR233" s="151"/>
      <c r="AS233" s="151"/>
      <c r="AT233" s="151"/>
      <c r="AU233" s="151"/>
      <c r="AV233" s="151"/>
      <c r="AW233" s="151"/>
      <c r="AX233" s="151"/>
      <c r="AY233" s="151"/>
      <c r="AZ233" s="151"/>
      <c r="BA233" s="151"/>
      <c r="BB233" s="151"/>
      <c r="BC233" s="151"/>
      <c r="BD233" s="151"/>
      <c r="BE233" s="151"/>
      <c r="BF233" s="151"/>
      <c r="BG233" s="151"/>
      <c r="BH233" s="151"/>
    </row>
    <row r="234" spans="1:60" ht="22.5" outlineLevel="1" x14ac:dyDescent="0.2">
      <c r="A234" s="159"/>
      <c r="B234" s="160"/>
      <c r="C234" s="189" t="s">
        <v>228</v>
      </c>
      <c r="D234" s="163"/>
      <c r="E234" s="164">
        <v>1.8749999999999999E-2</v>
      </c>
      <c r="F234" s="198"/>
      <c r="G234" s="161"/>
      <c r="H234" s="161"/>
      <c r="I234" s="161"/>
      <c r="J234" s="161"/>
      <c r="K234" s="161"/>
      <c r="L234" s="161"/>
      <c r="M234" s="161"/>
      <c r="N234" s="161"/>
      <c r="O234" s="161"/>
      <c r="P234" s="161"/>
      <c r="Q234" s="161"/>
      <c r="R234" s="161"/>
      <c r="S234" s="161"/>
      <c r="T234" s="161"/>
      <c r="U234" s="161"/>
      <c r="V234" s="161"/>
      <c r="W234" s="161"/>
      <c r="X234" s="161"/>
      <c r="Y234" s="151"/>
      <c r="Z234" s="151"/>
      <c r="AA234" s="151"/>
      <c r="AB234" s="151"/>
      <c r="AC234" s="151"/>
      <c r="AD234" s="151"/>
      <c r="AE234" s="151"/>
      <c r="AF234" s="151"/>
      <c r="AG234" s="151" t="s">
        <v>111</v>
      </c>
      <c r="AH234" s="151">
        <v>0</v>
      </c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ht="22.5" outlineLevel="1" x14ac:dyDescent="0.2">
      <c r="A235" s="159"/>
      <c r="B235" s="160"/>
      <c r="C235" s="189" t="s">
        <v>229</v>
      </c>
      <c r="D235" s="163"/>
      <c r="E235" s="164">
        <v>1.8749999999999999E-2</v>
      </c>
      <c r="F235" s="198"/>
      <c r="G235" s="161"/>
      <c r="H235" s="161"/>
      <c r="I235" s="161"/>
      <c r="J235" s="161"/>
      <c r="K235" s="161"/>
      <c r="L235" s="161"/>
      <c r="M235" s="161"/>
      <c r="N235" s="161"/>
      <c r="O235" s="161"/>
      <c r="P235" s="161"/>
      <c r="Q235" s="161"/>
      <c r="R235" s="161"/>
      <c r="S235" s="161"/>
      <c r="T235" s="161"/>
      <c r="U235" s="161"/>
      <c r="V235" s="161"/>
      <c r="W235" s="161"/>
      <c r="X235" s="161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111</v>
      </c>
      <c r="AH235" s="151">
        <v>0</v>
      </c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ht="22.5" outlineLevel="1" x14ac:dyDescent="0.2">
      <c r="A236" s="159"/>
      <c r="B236" s="160"/>
      <c r="C236" s="189" t="s">
        <v>230</v>
      </c>
      <c r="D236" s="163"/>
      <c r="E236" s="164">
        <v>0.16200000000000001</v>
      </c>
      <c r="F236" s="198"/>
      <c r="G236" s="161"/>
      <c r="H236" s="161"/>
      <c r="I236" s="161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61"/>
      <c r="U236" s="161"/>
      <c r="V236" s="161"/>
      <c r="W236" s="161"/>
      <c r="X236" s="161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111</v>
      </c>
      <c r="AH236" s="151">
        <v>0</v>
      </c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ht="22.5" outlineLevel="1" x14ac:dyDescent="0.2">
      <c r="A237" s="159"/>
      <c r="B237" s="160"/>
      <c r="C237" s="189" t="s">
        <v>231</v>
      </c>
      <c r="D237" s="163"/>
      <c r="E237" s="164">
        <v>5.3999999999999999E-2</v>
      </c>
      <c r="F237" s="198"/>
      <c r="G237" s="161"/>
      <c r="H237" s="161"/>
      <c r="I237" s="161"/>
      <c r="J237" s="161"/>
      <c r="K237" s="161"/>
      <c r="L237" s="161"/>
      <c r="M237" s="161"/>
      <c r="N237" s="161"/>
      <c r="O237" s="161"/>
      <c r="P237" s="161"/>
      <c r="Q237" s="161"/>
      <c r="R237" s="161"/>
      <c r="S237" s="161"/>
      <c r="T237" s="161"/>
      <c r="U237" s="161"/>
      <c r="V237" s="161"/>
      <c r="W237" s="161"/>
      <c r="X237" s="161"/>
      <c r="Y237" s="151"/>
      <c r="Z237" s="151"/>
      <c r="AA237" s="151"/>
      <c r="AB237" s="151"/>
      <c r="AC237" s="151"/>
      <c r="AD237" s="151"/>
      <c r="AE237" s="151"/>
      <c r="AF237" s="151"/>
      <c r="AG237" s="151" t="s">
        <v>111</v>
      </c>
      <c r="AH237" s="151">
        <v>0</v>
      </c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ht="22.5" outlineLevel="1" x14ac:dyDescent="0.2">
      <c r="A238" s="159"/>
      <c r="B238" s="160"/>
      <c r="C238" s="189" t="s">
        <v>232</v>
      </c>
      <c r="D238" s="163"/>
      <c r="E238" s="164">
        <v>7.1999999999999995E-2</v>
      </c>
      <c r="F238" s="198"/>
      <c r="G238" s="161"/>
      <c r="H238" s="161"/>
      <c r="I238" s="161"/>
      <c r="J238" s="161"/>
      <c r="K238" s="161"/>
      <c r="L238" s="161"/>
      <c r="M238" s="161"/>
      <c r="N238" s="161"/>
      <c r="O238" s="161"/>
      <c r="P238" s="161"/>
      <c r="Q238" s="161"/>
      <c r="R238" s="161"/>
      <c r="S238" s="161"/>
      <c r="T238" s="161"/>
      <c r="U238" s="161"/>
      <c r="V238" s="161"/>
      <c r="W238" s="161"/>
      <c r="X238" s="161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111</v>
      </c>
      <c r="AH238" s="151">
        <v>0</v>
      </c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ht="22.5" outlineLevel="1" x14ac:dyDescent="0.2">
      <c r="A239" s="159"/>
      <c r="B239" s="160"/>
      <c r="C239" s="189" t="s">
        <v>233</v>
      </c>
      <c r="D239" s="163"/>
      <c r="E239" s="164">
        <v>5.0999999999999997E-2</v>
      </c>
      <c r="F239" s="198"/>
      <c r="G239" s="161"/>
      <c r="H239" s="161"/>
      <c r="I239" s="161"/>
      <c r="J239" s="161"/>
      <c r="K239" s="161"/>
      <c r="L239" s="161"/>
      <c r="M239" s="161"/>
      <c r="N239" s="161"/>
      <c r="O239" s="161"/>
      <c r="P239" s="161"/>
      <c r="Q239" s="161"/>
      <c r="R239" s="161"/>
      <c r="S239" s="161"/>
      <c r="T239" s="161"/>
      <c r="U239" s="161"/>
      <c r="V239" s="161"/>
      <c r="W239" s="161"/>
      <c r="X239" s="161"/>
      <c r="Y239" s="151"/>
      <c r="Z239" s="151"/>
      <c r="AA239" s="151"/>
      <c r="AB239" s="151"/>
      <c r="AC239" s="151"/>
      <c r="AD239" s="151"/>
      <c r="AE239" s="151"/>
      <c r="AF239" s="151"/>
      <c r="AG239" s="151" t="s">
        <v>111</v>
      </c>
      <c r="AH239" s="151">
        <v>0</v>
      </c>
      <c r="AI239" s="151"/>
      <c r="AJ239" s="151"/>
      <c r="AK239" s="151"/>
      <c r="AL239" s="151"/>
      <c r="AM239" s="151"/>
      <c r="AN239" s="151"/>
      <c r="AO239" s="151"/>
      <c r="AP239" s="151"/>
      <c r="AQ239" s="151"/>
      <c r="AR239" s="151"/>
      <c r="AS239" s="151"/>
      <c r="AT239" s="151"/>
      <c r="AU239" s="151"/>
      <c r="AV239" s="151"/>
      <c r="AW239" s="151"/>
      <c r="AX239" s="151"/>
      <c r="AY239" s="151"/>
      <c r="AZ239" s="151"/>
      <c r="BA239" s="151"/>
      <c r="BB239" s="151"/>
      <c r="BC239" s="151"/>
      <c r="BD239" s="151"/>
      <c r="BE239" s="151"/>
      <c r="BF239" s="151"/>
      <c r="BG239" s="151"/>
      <c r="BH239" s="151"/>
    </row>
    <row r="240" spans="1:60" ht="22.5" outlineLevel="1" x14ac:dyDescent="0.2">
      <c r="A240" s="159"/>
      <c r="B240" s="160"/>
      <c r="C240" s="189" t="s">
        <v>234</v>
      </c>
      <c r="D240" s="163"/>
      <c r="E240" s="164">
        <v>5.0999999999999997E-2</v>
      </c>
      <c r="F240" s="198"/>
      <c r="G240" s="161"/>
      <c r="H240" s="161"/>
      <c r="I240" s="161"/>
      <c r="J240" s="161"/>
      <c r="K240" s="161"/>
      <c r="L240" s="161"/>
      <c r="M240" s="161"/>
      <c r="N240" s="161"/>
      <c r="O240" s="161"/>
      <c r="P240" s="161"/>
      <c r="Q240" s="161"/>
      <c r="R240" s="161"/>
      <c r="S240" s="161"/>
      <c r="T240" s="161"/>
      <c r="U240" s="161"/>
      <c r="V240" s="161"/>
      <c r="W240" s="161"/>
      <c r="X240" s="161"/>
      <c r="Y240" s="151"/>
      <c r="Z240" s="151"/>
      <c r="AA240" s="151"/>
      <c r="AB240" s="151"/>
      <c r="AC240" s="151"/>
      <c r="AD240" s="151"/>
      <c r="AE240" s="151"/>
      <c r="AF240" s="151"/>
      <c r="AG240" s="151" t="s">
        <v>111</v>
      </c>
      <c r="AH240" s="151">
        <v>0</v>
      </c>
      <c r="AI240" s="151"/>
      <c r="AJ240" s="151"/>
      <c r="AK240" s="151"/>
      <c r="AL240" s="151"/>
      <c r="AM240" s="151"/>
      <c r="AN240" s="151"/>
      <c r="AO240" s="151"/>
      <c r="AP240" s="151"/>
      <c r="AQ240" s="151"/>
      <c r="AR240" s="151"/>
      <c r="AS240" s="151"/>
      <c r="AT240" s="151"/>
      <c r="AU240" s="151"/>
      <c r="AV240" s="151"/>
      <c r="AW240" s="151"/>
      <c r="AX240" s="151"/>
      <c r="AY240" s="151"/>
      <c r="AZ240" s="151"/>
      <c r="BA240" s="151"/>
      <c r="BB240" s="151"/>
      <c r="BC240" s="151"/>
      <c r="BD240" s="151"/>
      <c r="BE240" s="151"/>
      <c r="BF240" s="151"/>
      <c r="BG240" s="151"/>
      <c r="BH240" s="151"/>
    </row>
    <row r="241" spans="1:60" ht="22.5" outlineLevel="1" x14ac:dyDescent="0.2">
      <c r="A241" s="159"/>
      <c r="B241" s="160"/>
      <c r="C241" s="189" t="s">
        <v>235</v>
      </c>
      <c r="D241" s="163"/>
      <c r="E241" s="164">
        <v>5.3999999999999999E-2</v>
      </c>
      <c r="F241" s="198"/>
      <c r="G241" s="161"/>
      <c r="H241" s="161"/>
      <c r="I241" s="161"/>
      <c r="J241" s="161"/>
      <c r="K241" s="161"/>
      <c r="L241" s="161"/>
      <c r="M241" s="161"/>
      <c r="N241" s="161"/>
      <c r="O241" s="161"/>
      <c r="P241" s="161"/>
      <c r="Q241" s="161"/>
      <c r="R241" s="161"/>
      <c r="S241" s="161"/>
      <c r="T241" s="161"/>
      <c r="U241" s="161"/>
      <c r="V241" s="161"/>
      <c r="W241" s="161"/>
      <c r="X241" s="161"/>
      <c r="Y241" s="151"/>
      <c r="Z241" s="151"/>
      <c r="AA241" s="151"/>
      <c r="AB241" s="151"/>
      <c r="AC241" s="151"/>
      <c r="AD241" s="151"/>
      <c r="AE241" s="151"/>
      <c r="AF241" s="151"/>
      <c r="AG241" s="151" t="s">
        <v>111</v>
      </c>
      <c r="AH241" s="151">
        <v>0</v>
      </c>
      <c r="AI241" s="151"/>
      <c r="AJ241" s="151"/>
      <c r="AK241" s="151"/>
      <c r="AL241" s="151"/>
      <c r="AM241" s="151"/>
      <c r="AN241" s="151"/>
      <c r="AO241" s="151"/>
      <c r="AP241" s="151"/>
      <c r="AQ241" s="151"/>
      <c r="AR241" s="151"/>
      <c r="AS241" s="151"/>
      <c r="AT241" s="151"/>
      <c r="AU241" s="151"/>
      <c r="AV241" s="151"/>
      <c r="AW241" s="151"/>
      <c r="AX241" s="151"/>
      <c r="AY241" s="151"/>
      <c r="AZ241" s="151"/>
      <c r="BA241" s="151"/>
      <c r="BB241" s="151"/>
      <c r="BC241" s="151"/>
      <c r="BD241" s="151"/>
      <c r="BE241" s="151"/>
      <c r="BF241" s="151"/>
      <c r="BG241" s="151"/>
      <c r="BH241" s="151"/>
    </row>
    <row r="242" spans="1:60" ht="22.5" outlineLevel="1" x14ac:dyDescent="0.2">
      <c r="A242" s="159"/>
      <c r="B242" s="160"/>
      <c r="C242" s="189" t="s">
        <v>236</v>
      </c>
      <c r="D242" s="163"/>
      <c r="E242" s="164">
        <v>1.8749999999999999E-2</v>
      </c>
      <c r="F242" s="198"/>
      <c r="G242" s="161"/>
      <c r="H242" s="161"/>
      <c r="I242" s="161"/>
      <c r="J242" s="161"/>
      <c r="K242" s="161"/>
      <c r="L242" s="161"/>
      <c r="M242" s="161"/>
      <c r="N242" s="161"/>
      <c r="O242" s="161"/>
      <c r="P242" s="161"/>
      <c r="Q242" s="161"/>
      <c r="R242" s="161"/>
      <c r="S242" s="161"/>
      <c r="T242" s="161"/>
      <c r="U242" s="161"/>
      <c r="V242" s="161"/>
      <c r="W242" s="161"/>
      <c r="X242" s="161"/>
      <c r="Y242" s="151"/>
      <c r="Z242" s="151"/>
      <c r="AA242" s="151"/>
      <c r="AB242" s="151"/>
      <c r="AC242" s="151"/>
      <c r="AD242" s="151"/>
      <c r="AE242" s="151"/>
      <c r="AF242" s="151"/>
      <c r="AG242" s="151" t="s">
        <v>111</v>
      </c>
      <c r="AH242" s="151">
        <v>0</v>
      </c>
      <c r="AI242" s="151"/>
      <c r="AJ242" s="151"/>
      <c r="AK242" s="151"/>
      <c r="AL242" s="151"/>
      <c r="AM242" s="151"/>
      <c r="AN242" s="151"/>
      <c r="AO242" s="151"/>
      <c r="AP242" s="151"/>
      <c r="AQ242" s="151"/>
      <c r="AR242" s="151"/>
      <c r="AS242" s="151"/>
      <c r="AT242" s="151"/>
      <c r="AU242" s="151"/>
      <c r="AV242" s="151"/>
      <c r="AW242" s="151"/>
      <c r="AX242" s="151"/>
      <c r="AY242" s="151"/>
      <c r="AZ242" s="151"/>
      <c r="BA242" s="151"/>
      <c r="BB242" s="151"/>
      <c r="BC242" s="151"/>
      <c r="BD242" s="151"/>
      <c r="BE242" s="151"/>
      <c r="BF242" s="151"/>
      <c r="BG242" s="151"/>
      <c r="BH242" s="151"/>
    </row>
    <row r="243" spans="1:60" ht="22.5" outlineLevel="1" x14ac:dyDescent="0.2">
      <c r="A243" s="159"/>
      <c r="B243" s="160"/>
      <c r="C243" s="189" t="s">
        <v>237</v>
      </c>
      <c r="D243" s="163"/>
      <c r="E243" s="164">
        <v>7.1999999999999995E-2</v>
      </c>
      <c r="F243" s="198"/>
      <c r="G243" s="161"/>
      <c r="H243" s="161"/>
      <c r="I243" s="161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61"/>
      <c r="U243" s="161"/>
      <c r="V243" s="161"/>
      <c r="W243" s="161"/>
      <c r="X243" s="161"/>
      <c r="Y243" s="151"/>
      <c r="Z243" s="151"/>
      <c r="AA243" s="151"/>
      <c r="AB243" s="151"/>
      <c r="AC243" s="151"/>
      <c r="AD243" s="151"/>
      <c r="AE243" s="151"/>
      <c r="AF243" s="151"/>
      <c r="AG243" s="151" t="s">
        <v>111</v>
      </c>
      <c r="AH243" s="151">
        <v>0</v>
      </c>
      <c r="AI243" s="151"/>
      <c r="AJ243" s="151"/>
      <c r="AK243" s="151"/>
      <c r="AL243" s="151"/>
      <c r="AM243" s="151"/>
      <c r="AN243" s="151"/>
      <c r="AO243" s="151"/>
      <c r="AP243" s="151"/>
      <c r="AQ243" s="151"/>
      <c r="AR243" s="151"/>
      <c r="AS243" s="151"/>
      <c r="AT243" s="151"/>
      <c r="AU243" s="151"/>
      <c r="AV243" s="151"/>
      <c r="AW243" s="151"/>
      <c r="AX243" s="151"/>
      <c r="AY243" s="151"/>
      <c r="AZ243" s="151"/>
      <c r="BA243" s="151"/>
      <c r="BB243" s="151"/>
      <c r="BC243" s="151"/>
      <c r="BD243" s="151"/>
      <c r="BE243" s="151"/>
      <c r="BF243" s="151"/>
      <c r="BG243" s="151"/>
      <c r="BH243" s="151"/>
    </row>
    <row r="244" spans="1:60" ht="22.5" outlineLevel="1" x14ac:dyDescent="0.2">
      <c r="A244" s="159"/>
      <c r="B244" s="160"/>
      <c r="C244" s="189" t="s">
        <v>238</v>
      </c>
      <c r="D244" s="163"/>
      <c r="E244" s="164">
        <v>0.13800000000000001</v>
      </c>
      <c r="F244" s="198"/>
      <c r="G244" s="161"/>
      <c r="H244" s="161"/>
      <c r="I244" s="161"/>
      <c r="J244" s="161"/>
      <c r="K244" s="161"/>
      <c r="L244" s="161"/>
      <c r="M244" s="161"/>
      <c r="N244" s="161"/>
      <c r="O244" s="161"/>
      <c r="P244" s="161"/>
      <c r="Q244" s="161"/>
      <c r="R244" s="161"/>
      <c r="S244" s="161"/>
      <c r="T244" s="161"/>
      <c r="U244" s="161"/>
      <c r="V244" s="161"/>
      <c r="W244" s="161"/>
      <c r="X244" s="161"/>
      <c r="Y244" s="151"/>
      <c r="Z244" s="151"/>
      <c r="AA244" s="151"/>
      <c r="AB244" s="151"/>
      <c r="AC244" s="151"/>
      <c r="AD244" s="151"/>
      <c r="AE244" s="151"/>
      <c r="AF244" s="151"/>
      <c r="AG244" s="151" t="s">
        <v>111</v>
      </c>
      <c r="AH244" s="151">
        <v>0</v>
      </c>
      <c r="AI244" s="151"/>
      <c r="AJ244" s="151"/>
      <c r="AK244" s="151"/>
      <c r="AL244" s="151"/>
      <c r="AM244" s="151"/>
      <c r="AN244" s="151"/>
      <c r="AO244" s="151"/>
      <c r="AP244" s="151"/>
      <c r="AQ244" s="151"/>
      <c r="AR244" s="151"/>
      <c r="AS244" s="151"/>
      <c r="AT244" s="151"/>
      <c r="AU244" s="151"/>
      <c r="AV244" s="151"/>
      <c r="AW244" s="151"/>
      <c r="AX244" s="151"/>
      <c r="AY244" s="151"/>
      <c r="AZ244" s="151"/>
      <c r="BA244" s="151"/>
      <c r="BB244" s="151"/>
      <c r="BC244" s="151"/>
      <c r="BD244" s="151"/>
      <c r="BE244" s="151"/>
      <c r="BF244" s="151"/>
      <c r="BG244" s="151"/>
      <c r="BH244" s="151"/>
    </row>
    <row r="245" spans="1:60" ht="22.5" outlineLevel="1" x14ac:dyDescent="0.2">
      <c r="A245" s="159"/>
      <c r="B245" s="160"/>
      <c r="C245" s="189" t="s">
        <v>239</v>
      </c>
      <c r="D245" s="163"/>
      <c r="E245" s="164">
        <v>4.9500000000000002E-2</v>
      </c>
      <c r="F245" s="198"/>
      <c r="G245" s="161"/>
      <c r="H245" s="161"/>
      <c r="I245" s="161"/>
      <c r="J245" s="161"/>
      <c r="K245" s="161"/>
      <c r="L245" s="161"/>
      <c r="M245" s="161"/>
      <c r="N245" s="161"/>
      <c r="O245" s="161"/>
      <c r="P245" s="161"/>
      <c r="Q245" s="161"/>
      <c r="R245" s="161"/>
      <c r="S245" s="161"/>
      <c r="T245" s="161"/>
      <c r="U245" s="161"/>
      <c r="V245" s="161"/>
      <c r="W245" s="161"/>
      <c r="X245" s="161"/>
      <c r="Y245" s="151"/>
      <c r="Z245" s="151"/>
      <c r="AA245" s="151"/>
      <c r="AB245" s="151"/>
      <c r="AC245" s="151"/>
      <c r="AD245" s="151"/>
      <c r="AE245" s="151"/>
      <c r="AF245" s="151"/>
      <c r="AG245" s="151" t="s">
        <v>111</v>
      </c>
      <c r="AH245" s="151">
        <v>0</v>
      </c>
      <c r="AI245" s="151"/>
      <c r="AJ245" s="151"/>
      <c r="AK245" s="151"/>
      <c r="AL245" s="151"/>
      <c r="AM245" s="151"/>
      <c r="AN245" s="151"/>
      <c r="AO245" s="151"/>
      <c r="AP245" s="151"/>
      <c r="AQ245" s="151"/>
      <c r="AR245" s="151"/>
      <c r="AS245" s="151"/>
      <c r="AT245" s="151"/>
      <c r="AU245" s="151"/>
      <c r="AV245" s="151"/>
      <c r="AW245" s="151"/>
      <c r="AX245" s="151"/>
      <c r="AY245" s="151"/>
      <c r="AZ245" s="151"/>
      <c r="BA245" s="151"/>
      <c r="BB245" s="151"/>
      <c r="BC245" s="151"/>
      <c r="BD245" s="151"/>
      <c r="BE245" s="151"/>
      <c r="BF245" s="151"/>
      <c r="BG245" s="151"/>
      <c r="BH245" s="151"/>
    </row>
    <row r="246" spans="1:60" ht="22.5" outlineLevel="1" x14ac:dyDescent="0.2">
      <c r="A246" s="159"/>
      <c r="B246" s="160"/>
      <c r="C246" s="189" t="s">
        <v>240</v>
      </c>
      <c r="D246" s="163"/>
      <c r="E246" s="164">
        <v>4.9500000000000002E-2</v>
      </c>
      <c r="F246" s="198"/>
      <c r="G246" s="161"/>
      <c r="H246" s="161"/>
      <c r="I246" s="161"/>
      <c r="J246" s="161"/>
      <c r="K246" s="161"/>
      <c r="L246" s="161"/>
      <c r="M246" s="161"/>
      <c r="N246" s="161"/>
      <c r="O246" s="161"/>
      <c r="P246" s="161"/>
      <c r="Q246" s="161"/>
      <c r="R246" s="161"/>
      <c r="S246" s="161"/>
      <c r="T246" s="161"/>
      <c r="U246" s="161"/>
      <c r="V246" s="161"/>
      <c r="W246" s="161"/>
      <c r="X246" s="161"/>
      <c r="Y246" s="151"/>
      <c r="Z246" s="151"/>
      <c r="AA246" s="151"/>
      <c r="AB246" s="151"/>
      <c r="AC246" s="151"/>
      <c r="AD246" s="151"/>
      <c r="AE246" s="151"/>
      <c r="AF246" s="151"/>
      <c r="AG246" s="151" t="s">
        <v>111</v>
      </c>
      <c r="AH246" s="151">
        <v>0</v>
      </c>
      <c r="AI246" s="151"/>
      <c r="AJ246" s="151"/>
      <c r="AK246" s="151"/>
      <c r="AL246" s="151"/>
      <c r="AM246" s="151"/>
      <c r="AN246" s="151"/>
      <c r="AO246" s="151"/>
      <c r="AP246" s="151"/>
      <c r="AQ246" s="151"/>
      <c r="AR246" s="151"/>
      <c r="AS246" s="151"/>
      <c r="AT246" s="151"/>
      <c r="AU246" s="151"/>
      <c r="AV246" s="151"/>
      <c r="AW246" s="151"/>
      <c r="AX246" s="151"/>
      <c r="AY246" s="151"/>
      <c r="AZ246" s="151"/>
      <c r="BA246" s="151"/>
      <c r="BB246" s="151"/>
      <c r="BC246" s="151"/>
      <c r="BD246" s="151"/>
      <c r="BE246" s="151"/>
      <c r="BF246" s="151"/>
      <c r="BG246" s="151"/>
      <c r="BH246" s="151"/>
    </row>
    <row r="247" spans="1:60" ht="22.5" outlineLevel="1" x14ac:dyDescent="0.2">
      <c r="A247" s="159"/>
      <c r="B247" s="160"/>
      <c r="C247" s="189" t="s">
        <v>241</v>
      </c>
      <c r="D247" s="163"/>
      <c r="E247" s="164">
        <v>9.9000000000000005E-2</v>
      </c>
      <c r="F247" s="198"/>
      <c r="G247" s="161"/>
      <c r="H247" s="161"/>
      <c r="I247" s="161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61"/>
      <c r="U247" s="161"/>
      <c r="V247" s="161"/>
      <c r="W247" s="161"/>
      <c r="X247" s="161"/>
      <c r="Y247" s="151"/>
      <c r="Z247" s="151"/>
      <c r="AA247" s="151"/>
      <c r="AB247" s="151"/>
      <c r="AC247" s="151"/>
      <c r="AD247" s="151"/>
      <c r="AE247" s="151"/>
      <c r="AF247" s="151"/>
      <c r="AG247" s="151" t="s">
        <v>111</v>
      </c>
      <c r="AH247" s="151">
        <v>0</v>
      </c>
      <c r="AI247" s="151"/>
      <c r="AJ247" s="151"/>
      <c r="AK247" s="151"/>
      <c r="AL247" s="151"/>
      <c r="AM247" s="151"/>
      <c r="AN247" s="151"/>
      <c r="AO247" s="151"/>
      <c r="AP247" s="151"/>
      <c r="AQ247" s="151"/>
      <c r="AR247" s="151"/>
      <c r="AS247" s="151"/>
      <c r="AT247" s="151"/>
      <c r="AU247" s="151"/>
      <c r="AV247" s="151"/>
      <c r="AW247" s="151"/>
      <c r="AX247" s="151"/>
      <c r="AY247" s="151"/>
      <c r="AZ247" s="151"/>
      <c r="BA247" s="151"/>
      <c r="BB247" s="151"/>
      <c r="BC247" s="151"/>
      <c r="BD247" s="151"/>
      <c r="BE247" s="151"/>
      <c r="BF247" s="151"/>
      <c r="BG247" s="151"/>
      <c r="BH247" s="151"/>
    </row>
    <row r="248" spans="1:60" ht="22.5" outlineLevel="1" x14ac:dyDescent="0.2">
      <c r="A248" s="159"/>
      <c r="B248" s="160"/>
      <c r="C248" s="189" t="s">
        <v>242</v>
      </c>
      <c r="D248" s="163"/>
      <c r="E248" s="164">
        <v>4.9500000000000002E-2</v>
      </c>
      <c r="F248" s="198"/>
      <c r="G248" s="161"/>
      <c r="H248" s="161"/>
      <c r="I248" s="161"/>
      <c r="J248" s="161"/>
      <c r="K248" s="161"/>
      <c r="L248" s="161"/>
      <c r="M248" s="161"/>
      <c r="N248" s="161"/>
      <c r="O248" s="161"/>
      <c r="P248" s="161"/>
      <c r="Q248" s="161"/>
      <c r="R248" s="161"/>
      <c r="S248" s="161"/>
      <c r="T248" s="161"/>
      <c r="U248" s="161"/>
      <c r="V248" s="161"/>
      <c r="W248" s="161"/>
      <c r="X248" s="161"/>
      <c r="Y248" s="151"/>
      <c r="Z248" s="151"/>
      <c r="AA248" s="151"/>
      <c r="AB248" s="151"/>
      <c r="AC248" s="151"/>
      <c r="AD248" s="151"/>
      <c r="AE248" s="151"/>
      <c r="AF248" s="151"/>
      <c r="AG248" s="151" t="s">
        <v>111</v>
      </c>
      <c r="AH248" s="151">
        <v>0</v>
      </c>
      <c r="AI248" s="151"/>
      <c r="AJ248" s="151"/>
      <c r="AK248" s="151"/>
      <c r="AL248" s="151"/>
      <c r="AM248" s="151"/>
      <c r="AN248" s="151"/>
      <c r="AO248" s="151"/>
      <c r="AP248" s="151"/>
      <c r="AQ248" s="151"/>
      <c r="AR248" s="151"/>
      <c r="AS248" s="151"/>
      <c r="AT248" s="151"/>
      <c r="AU248" s="151"/>
      <c r="AV248" s="151"/>
      <c r="AW248" s="151"/>
      <c r="AX248" s="151"/>
      <c r="AY248" s="151"/>
      <c r="AZ248" s="151"/>
      <c r="BA248" s="151"/>
      <c r="BB248" s="151"/>
      <c r="BC248" s="151"/>
      <c r="BD248" s="151"/>
      <c r="BE248" s="151"/>
      <c r="BF248" s="151"/>
      <c r="BG248" s="151"/>
      <c r="BH248" s="151"/>
    </row>
    <row r="249" spans="1:60" ht="22.5" outlineLevel="1" x14ac:dyDescent="0.2">
      <c r="A249" s="159"/>
      <c r="B249" s="160"/>
      <c r="C249" s="189" t="s">
        <v>243</v>
      </c>
      <c r="D249" s="163"/>
      <c r="E249" s="164">
        <v>3.7499999999999999E-2</v>
      </c>
      <c r="F249" s="198"/>
      <c r="G249" s="161"/>
      <c r="H249" s="161"/>
      <c r="I249" s="161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61"/>
      <c r="U249" s="161"/>
      <c r="V249" s="161"/>
      <c r="W249" s="161"/>
      <c r="X249" s="161"/>
      <c r="Y249" s="151"/>
      <c r="Z249" s="151"/>
      <c r="AA249" s="151"/>
      <c r="AB249" s="151"/>
      <c r="AC249" s="151"/>
      <c r="AD249" s="151"/>
      <c r="AE249" s="151"/>
      <c r="AF249" s="151"/>
      <c r="AG249" s="151" t="s">
        <v>111</v>
      </c>
      <c r="AH249" s="151">
        <v>0</v>
      </c>
      <c r="AI249" s="151"/>
      <c r="AJ249" s="151"/>
      <c r="AK249" s="151"/>
      <c r="AL249" s="151"/>
      <c r="AM249" s="151"/>
      <c r="AN249" s="151"/>
      <c r="AO249" s="151"/>
      <c r="AP249" s="151"/>
      <c r="AQ249" s="151"/>
      <c r="AR249" s="151"/>
      <c r="AS249" s="151"/>
      <c r="AT249" s="151"/>
      <c r="AU249" s="151"/>
      <c r="AV249" s="151"/>
      <c r="AW249" s="151"/>
      <c r="AX249" s="151"/>
      <c r="AY249" s="151"/>
      <c r="AZ249" s="151"/>
      <c r="BA249" s="151"/>
      <c r="BB249" s="151"/>
      <c r="BC249" s="151"/>
      <c r="BD249" s="151"/>
      <c r="BE249" s="151"/>
      <c r="BF249" s="151"/>
      <c r="BG249" s="151"/>
      <c r="BH249" s="151"/>
    </row>
    <row r="250" spans="1:60" ht="22.5" outlineLevel="1" x14ac:dyDescent="0.2">
      <c r="A250" s="159"/>
      <c r="B250" s="160"/>
      <c r="C250" s="189" t="s">
        <v>244</v>
      </c>
      <c r="D250" s="163"/>
      <c r="E250" s="164">
        <v>3.7499999999999999E-2</v>
      </c>
      <c r="F250" s="198"/>
      <c r="G250" s="161"/>
      <c r="H250" s="161"/>
      <c r="I250" s="161"/>
      <c r="J250" s="161"/>
      <c r="K250" s="161"/>
      <c r="L250" s="161"/>
      <c r="M250" s="161"/>
      <c r="N250" s="161"/>
      <c r="O250" s="161"/>
      <c r="P250" s="161"/>
      <c r="Q250" s="161"/>
      <c r="R250" s="161"/>
      <c r="S250" s="161"/>
      <c r="T250" s="161"/>
      <c r="U250" s="161"/>
      <c r="V250" s="161"/>
      <c r="W250" s="161"/>
      <c r="X250" s="161"/>
      <c r="Y250" s="151"/>
      <c r="Z250" s="151"/>
      <c r="AA250" s="151"/>
      <c r="AB250" s="151"/>
      <c r="AC250" s="151"/>
      <c r="AD250" s="151"/>
      <c r="AE250" s="151"/>
      <c r="AF250" s="151"/>
      <c r="AG250" s="151" t="s">
        <v>111</v>
      </c>
      <c r="AH250" s="151">
        <v>0</v>
      </c>
      <c r="AI250" s="151"/>
      <c r="AJ250" s="151"/>
      <c r="AK250" s="151"/>
      <c r="AL250" s="151"/>
      <c r="AM250" s="151"/>
      <c r="AN250" s="151"/>
      <c r="AO250" s="151"/>
      <c r="AP250" s="151"/>
      <c r="AQ250" s="151"/>
      <c r="AR250" s="151"/>
      <c r="AS250" s="151"/>
      <c r="AT250" s="151"/>
      <c r="AU250" s="151"/>
      <c r="AV250" s="151"/>
      <c r="AW250" s="151"/>
      <c r="AX250" s="151"/>
      <c r="AY250" s="151"/>
      <c r="AZ250" s="151"/>
      <c r="BA250" s="151"/>
      <c r="BB250" s="151"/>
      <c r="BC250" s="151"/>
      <c r="BD250" s="151"/>
      <c r="BE250" s="151"/>
      <c r="BF250" s="151"/>
      <c r="BG250" s="151"/>
      <c r="BH250" s="151"/>
    </row>
    <row r="251" spans="1:60" ht="22.5" outlineLevel="1" x14ac:dyDescent="0.2">
      <c r="A251" s="159"/>
      <c r="B251" s="160"/>
      <c r="C251" s="189" t="s">
        <v>245</v>
      </c>
      <c r="D251" s="163"/>
      <c r="E251" s="164">
        <v>7.1999999999999995E-2</v>
      </c>
      <c r="F251" s="198"/>
      <c r="G251" s="161"/>
      <c r="H251" s="161"/>
      <c r="I251" s="161"/>
      <c r="J251" s="161"/>
      <c r="K251" s="161"/>
      <c r="L251" s="161"/>
      <c r="M251" s="161"/>
      <c r="N251" s="161"/>
      <c r="O251" s="161"/>
      <c r="P251" s="161"/>
      <c r="Q251" s="161"/>
      <c r="R251" s="161"/>
      <c r="S251" s="161"/>
      <c r="T251" s="161"/>
      <c r="U251" s="161"/>
      <c r="V251" s="161"/>
      <c r="W251" s="161"/>
      <c r="X251" s="161"/>
      <c r="Y251" s="151"/>
      <c r="Z251" s="151"/>
      <c r="AA251" s="151"/>
      <c r="AB251" s="151"/>
      <c r="AC251" s="151"/>
      <c r="AD251" s="151"/>
      <c r="AE251" s="151"/>
      <c r="AF251" s="151"/>
      <c r="AG251" s="151" t="s">
        <v>111</v>
      </c>
      <c r="AH251" s="151">
        <v>0</v>
      </c>
      <c r="AI251" s="151"/>
      <c r="AJ251" s="151"/>
      <c r="AK251" s="151"/>
      <c r="AL251" s="151"/>
      <c r="AM251" s="151"/>
      <c r="AN251" s="151"/>
      <c r="AO251" s="151"/>
      <c r="AP251" s="151"/>
      <c r="AQ251" s="151"/>
      <c r="AR251" s="151"/>
      <c r="AS251" s="151"/>
      <c r="AT251" s="151"/>
      <c r="AU251" s="151"/>
      <c r="AV251" s="151"/>
      <c r="AW251" s="151"/>
      <c r="AX251" s="151"/>
      <c r="AY251" s="151"/>
      <c r="AZ251" s="151"/>
      <c r="BA251" s="151"/>
      <c r="BB251" s="151"/>
      <c r="BC251" s="151"/>
      <c r="BD251" s="151"/>
      <c r="BE251" s="151"/>
      <c r="BF251" s="151"/>
      <c r="BG251" s="151"/>
      <c r="BH251" s="151"/>
    </row>
    <row r="252" spans="1:60" ht="22.5" outlineLevel="1" x14ac:dyDescent="0.2">
      <c r="A252" s="159"/>
      <c r="B252" s="160"/>
      <c r="C252" s="189" t="s">
        <v>246</v>
      </c>
      <c r="D252" s="163"/>
      <c r="E252" s="164">
        <v>0.16200000000000001</v>
      </c>
      <c r="F252" s="198"/>
      <c r="G252" s="161"/>
      <c r="H252" s="161"/>
      <c r="I252" s="161"/>
      <c r="J252" s="161"/>
      <c r="K252" s="161"/>
      <c r="L252" s="161"/>
      <c r="M252" s="161"/>
      <c r="N252" s="161"/>
      <c r="O252" s="161"/>
      <c r="P252" s="161"/>
      <c r="Q252" s="161"/>
      <c r="R252" s="161"/>
      <c r="S252" s="161"/>
      <c r="T252" s="161"/>
      <c r="U252" s="161"/>
      <c r="V252" s="161"/>
      <c r="W252" s="161"/>
      <c r="X252" s="161"/>
      <c r="Y252" s="151"/>
      <c r="Z252" s="151"/>
      <c r="AA252" s="151"/>
      <c r="AB252" s="151"/>
      <c r="AC252" s="151"/>
      <c r="AD252" s="151"/>
      <c r="AE252" s="151"/>
      <c r="AF252" s="151"/>
      <c r="AG252" s="151" t="s">
        <v>111</v>
      </c>
      <c r="AH252" s="151">
        <v>0</v>
      </c>
      <c r="AI252" s="151"/>
      <c r="AJ252" s="151"/>
      <c r="AK252" s="151"/>
      <c r="AL252" s="151"/>
      <c r="AM252" s="151"/>
      <c r="AN252" s="151"/>
      <c r="AO252" s="151"/>
      <c r="AP252" s="151"/>
      <c r="AQ252" s="151"/>
      <c r="AR252" s="151"/>
      <c r="AS252" s="151"/>
      <c r="AT252" s="151"/>
      <c r="AU252" s="151"/>
      <c r="AV252" s="151"/>
      <c r="AW252" s="151"/>
      <c r="AX252" s="151"/>
      <c r="AY252" s="151"/>
      <c r="AZ252" s="151"/>
      <c r="BA252" s="151"/>
      <c r="BB252" s="151"/>
      <c r="BC252" s="151"/>
      <c r="BD252" s="151"/>
      <c r="BE252" s="151"/>
      <c r="BF252" s="151"/>
      <c r="BG252" s="151"/>
      <c r="BH252" s="151"/>
    </row>
    <row r="253" spans="1:60" ht="22.5" outlineLevel="1" x14ac:dyDescent="0.2">
      <c r="A253" s="159"/>
      <c r="B253" s="160"/>
      <c r="C253" s="189" t="s">
        <v>247</v>
      </c>
      <c r="D253" s="163"/>
      <c r="E253" s="164">
        <v>3.5999999999999997E-2</v>
      </c>
      <c r="F253" s="198"/>
      <c r="G253" s="161"/>
      <c r="H253" s="161"/>
      <c r="I253" s="161"/>
      <c r="J253" s="161"/>
      <c r="K253" s="161"/>
      <c r="L253" s="161"/>
      <c r="M253" s="161"/>
      <c r="N253" s="161"/>
      <c r="O253" s="161"/>
      <c r="P253" s="161"/>
      <c r="Q253" s="161"/>
      <c r="R253" s="161"/>
      <c r="S253" s="161"/>
      <c r="T253" s="161"/>
      <c r="U253" s="161"/>
      <c r="V253" s="161"/>
      <c r="W253" s="161"/>
      <c r="X253" s="161"/>
      <c r="Y253" s="151"/>
      <c r="Z253" s="151"/>
      <c r="AA253" s="151"/>
      <c r="AB253" s="151"/>
      <c r="AC253" s="151"/>
      <c r="AD253" s="151"/>
      <c r="AE253" s="151"/>
      <c r="AF253" s="151"/>
      <c r="AG253" s="151" t="s">
        <v>111</v>
      </c>
      <c r="AH253" s="151">
        <v>0</v>
      </c>
      <c r="AI253" s="151"/>
      <c r="AJ253" s="151"/>
      <c r="AK253" s="151"/>
      <c r="AL253" s="151"/>
      <c r="AM253" s="151"/>
      <c r="AN253" s="151"/>
      <c r="AO253" s="151"/>
      <c r="AP253" s="151"/>
      <c r="AQ253" s="151"/>
      <c r="AR253" s="151"/>
      <c r="AS253" s="151"/>
      <c r="AT253" s="151"/>
      <c r="AU253" s="151"/>
      <c r="AV253" s="151"/>
      <c r="AW253" s="151"/>
      <c r="AX253" s="151"/>
      <c r="AY253" s="151"/>
      <c r="AZ253" s="151"/>
      <c r="BA253" s="151"/>
      <c r="BB253" s="151"/>
      <c r="BC253" s="151"/>
      <c r="BD253" s="151"/>
      <c r="BE253" s="151"/>
      <c r="BF253" s="151"/>
      <c r="BG253" s="151"/>
      <c r="BH253" s="151"/>
    </row>
    <row r="254" spans="1:60" ht="22.5" outlineLevel="1" x14ac:dyDescent="0.2">
      <c r="A254" s="159"/>
      <c r="B254" s="160"/>
      <c r="C254" s="189" t="s">
        <v>248</v>
      </c>
      <c r="D254" s="163"/>
      <c r="E254" s="164">
        <v>3.7499999999999999E-2</v>
      </c>
      <c r="F254" s="198"/>
      <c r="G254" s="161"/>
      <c r="H254" s="161"/>
      <c r="I254" s="161"/>
      <c r="J254" s="161"/>
      <c r="K254" s="161"/>
      <c r="L254" s="161"/>
      <c r="M254" s="161"/>
      <c r="N254" s="161"/>
      <c r="O254" s="161"/>
      <c r="P254" s="161"/>
      <c r="Q254" s="161"/>
      <c r="R254" s="161"/>
      <c r="S254" s="161"/>
      <c r="T254" s="161"/>
      <c r="U254" s="161"/>
      <c r="V254" s="161"/>
      <c r="W254" s="161"/>
      <c r="X254" s="161"/>
      <c r="Y254" s="151"/>
      <c r="Z254" s="151"/>
      <c r="AA254" s="151"/>
      <c r="AB254" s="151"/>
      <c r="AC254" s="151"/>
      <c r="AD254" s="151"/>
      <c r="AE254" s="151"/>
      <c r="AF254" s="151"/>
      <c r="AG254" s="151" t="s">
        <v>111</v>
      </c>
      <c r="AH254" s="151">
        <v>0</v>
      </c>
      <c r="AI254" s="151"/>
      <c r="AJ254" s="151"/>
      <c r="AK254" s="151"/>
      <c r="AL254" s="151"/>
      <c r="AM254" s="151"/>
      <c r="AN254" s="151"/>
      <c r="AO254" s="151"/>
      <c r="AP254" s="151"/>
      <c r="AQ254" s="151"/>
      <c r="AR254" s="151"/>
      <c r="AS254" s="151"/>
      <c r="AT254" s="151"/>
      <c r="AU254" s="151"/>
      <c r="AV254" s="151"/>
      <c r="AW254" s="151"/>
      <c r="AX254" s="151"/>
      <c r="AY254" s="151"/>
      <c r="AZ254" s="151"/>
      <c r="BA254" s="151"/>
      <c r="BB254" s="151"/>
      <c r="BC254" s="151"/>
      <c r="BD254" s="151"/>
      <c r="BE254" s="151"/>
      <c r="BF254" s="151"/>
      <c r="BG254" s="151"/>
      <c r="BH254" s="151"/>
    </row>
    <row r="255" spans="1:60" ht="22.5" outlineLevel="1" x14ac:dyDescent="0.2">
      <c r="A255" s="159"/>
      <c r="B255" s="160"/>
      <c r="C255" s="189" t="s">
        <v>249</v>
      </c>
      <c r="D255" s="163"/>
      <c r="E255" s="164">
        <v>3.5999999999999997E-2</v>
      </c>
      <c r="F255" s="198"/>
      <c r="G255" s="161"/>
      <c r="H255" s="161"/>
      <c r="I255" s="161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61"/>
      <c r="U255" s="161"/>
      <c r="V255" s="161"/>
      <c r="W255" s="161"/>
      <c r="X255" s="161"/>
      <c r="Y255" s="151"/>
      <c r="Z255" s="151"/>
      <c r="AA255" s="151"/>
      <c r="AB255" s="151"/>
      <c r="AC255" s="151"/>
      <c r="AD255" s="151"/>
      <c r="AE255" s="151"/>
      <c r="AF255" s="151"/>
      <c r="AG255" s="151" t="s">
        <v>111</v>
      </c>
      <c r="AH255" s="151">
        <v>0</v>
      </c>
      <c r="AI255" s="151"/>
      <c r="AJ255" s="151"/>
      <c r="AK255" s="151"/>
      <c r="AL255" s="151"/>
      <c r="AM255" s="151"/>
      <c r="AN255" s="151"/>
      <c r="AO255" s="151"/>
      <c r="AP255" s="151"/>
      <c r="AQ255" s="151"/>
      <c r="AR255" s="151"/>
      <c r="AS255" s="151"/>
      <c r="AT255" s="151"/>
      <c r="AU255" s="151"/>
      <c r="AV255" s="151"/>
      <c r="AW255" s="151"/>
      <c r="AX255" s="151"/>
      <c r="AY255" s="151"/>
      <c r="AZ255" s="151"/>
      <c r="BA255" s="151"/>
      <c r="BB255" s="151"/>
      <c r="BC255" s="151"/>
      <c r="BD255" s="151"/>
      <c r="BE255" s="151"/>
      <c r="BF255" s="151"/>
      <c r="BG255" s="151"/>
      <c r="BH255" s="151"/>
    </row>
    <row r="256" spans="1:60" ht="22.5" outlineLevel="1" x14ac:dyDescent="0.2">
      <c r="A256" s="159"/>
      <c r="B256" s="160"/>
      <c r="C256" s="189" t="s">
        <v>250</v>
      </c>
      <c r="D256" s="163"/>
      <c r="E256" s="164">
        <v>5.3999999999999999E-2</v>
      </c>
      <c r="F256" s="198"/>
      <c r="G256" s="161"/>
      <c r="H256" s="161"/>
      <c r="I256" s="161"/>
      <c r="J256" s="161"/>
      <c r="K256" s="161"/>
      <c r="L256" s="161"/>
      <c r="M256" s="161"/>
      <c r="N256" s="161"/>
      <c r="O256" s="161"/>
      <c r="P256" s="161"/>
      <c r="Q256" s="161"/>
      <c r="R256" s="161"/>
      <c r="S256" s="161"/>
      <c r="T256" s="161"/>
      <c r="U256" s="161"/>
      <c r="V256" s="161"/>
      <c r="W256" s="161"/>
      <c r="X256" s="161"/>
      <c r="Y256" s="151"/>
      <c r="Z256" s="151"/>
      <c r="AA256" s="151"/>
      <c r="AB256" s="151"/>
      <c r="AC256" s="151"/>
      <c r="AD256" s="151"/>
      <c r="AE256" s="151"/>
      <c r="AF256" s="151"/>
      <c r="AG256" s="151" t="s">
        <v>111</v>
      </c>
      <c r="AH256" s="151">
        <v>0</v>
      </c>
      <c r="AI256" s="151"/>
      <c r="AJ256" s="151"/>
      <c r="AK256" s="151"/>
      <c r="AL256" s="151"/>
      <c r="AM256" s="151"/>
      <c r="AN256" s="151"/>
      <c r="AO256" s="151"/>
      <c r="AP256" s="151"/>
      <c r="AQ256" s="151"/>
      <c r="AR256" s="151"/>
      <c r="AS256" s="151"/>
      <c r="AT256" s="151"/>
      <c r="AU256" s="151"/>
      <c r="AV256" s="151"/>
      <c r="AW256" s="151"/>
      <c r="AX256" s="151"/>
      <c r="AY256" s="151"/>
      <c r="AZ256" s="151"/>
      <c r="BA256" s="151"/>
      <c r="BB256" s="151"/>
      <c r="BC256" s="151"/>
      <c r="BD256" s="151"/>
      <c r="BE256" s="151"/>
      <c r="BF256" s="151"/>
      <c r="BG256" s="151"/>
      <c r="BH256" s="151"/>
    </row>
    <row r="257" spans="1:60" ht="22.5" outlineLevel="1" x14ac:dyDescent="0.2">
      <c r="A257" s="159"/>
      <c r="B257" s="160"/>
      <c r="C257" s="189" t="s">
        <v>251</v>
      </c>
      <c r="D257" s="163"/>
      <c r="E257" s="164">
        <v>5.3999999999999999E-2</v>
      </c>
      <c r="F257" s="198"/>
      <c r="G257" s="161"/>
      <c r="H257" s="161"/>
      <c r="I257" s="161"/>
      <c r="J257" s="161"/>
      <c r="K257" s="161"/>
      <c r="L257" s="161"/>
      <c r="M257" s="161"/>
      <c r="N257" s="161"/>
      <c r="O257" s="161"/>
      <c r="P257" s="161"/>
      <c r="Q257" s="161"/>
      <c r="R257" s="161"/>
      <c r="S257" s="161"/>
      <c r="T257" s="161"/>
      <c r="U257" s="161"/>
      <c r="V257" s="161"/>
      <c r="W257" s="161"/>
      <c r="X257" s="161"/>
      <c r="Y257" s="151"/>
      <c r="Z257" s="151"/>
      <c r="AA257" s="151"/>
      <c r="AB257" s="151"/>
      <c r="AC257" s="151"/>
      <c r="AD257" s="151"/>
      <c r="AE257" s="151"/>
      <c r="AF257" s="151"/>
      <c r="AG257" s="151" t="s">
        <v>111</v>
      </c>
      <c r="AH257" s="151">
        <v>0</v>
      </c>
      <c r="AI257" s="151"/>
      <c r="AJ257" s="151"/>
      <c r="AK257" s="151"/>
      <c r="AL257" s="151"/>
      <c r="AM257" s="151"/>
      <c r="AN257" s="151"/>
      <c r="AO257" s="151"/>
      <c r="AP257" s="151"/>
      <c r="AQ257" s="151"/>
      <c r="AR257" s="151"/>
      <c r="AS257" s="151"/>
      <c r="AT257" s="151"/>
      <c r="AU257" s="151"/>
      <c r="AV257" s="151"/>
      <c r="AW257" s="151"/>
      <c r="AX257" s="151"/>
      <c r="AY257" s="151"/>
      <c r="AZ257" s="151"/>
      <c r="BA257" s="151"/>
      <c r="BB257" s="151"/>
      <c r="BC257" s="151"/>
      <c r="BD257" s="151"/>
      <c r="BE257" s="151"/>
      <c r="BF257" s="151"/>
      <c r="BG257" s="151"/>
      <c r="BH257" s="151"/>
    </row>
    <row r="258" spans="1:60" ht="22.5" outlineLevel="1" x14ac:dyDescent="0.2">
      <c r="A258" s="159"/>
      <c r="B258" s="160"/>
      <c r="C258" s="189" t="s">
        <v>252</v>
      </c>
      <c r="D258" s="163"/>
      <c r="E258" s="164">
        <v>1.7999999999999999E-2</v>
      </c>
      <c r="F258" s="198"/>
      <c r="G258" s="161"/>
      <c r="H258" s="161"/>
      <c r="I258" s="161"/>
      <c r="J258" s="161"/>
      <c r="K258" s="161"/>
      <c r="L258" s="161"/>
      <c r="M258" s="161"/>
      <c r="N258" s="161"/>
      <c r="O258" s="161"/>
      <c r="P258" s="161"/>
      <c r="Q258" s="161"/>
      <c r="R258" s="161"/>
      <c r="S258" s="161"/>
      <c r="T258" s="161"/>
      <c r="U258" s="161"/>
      <c r="V258" s="161"/>
      <c r="W258" s="161"/>
      <c r="X258" s="161"/>
      <c r="Y258" s="151"/>
      <c r="Z258" s="151"/>
      <c r="AA258" s="151"/>
      <c r="AB258" s="151"/>
      <c r="AC258" s="151"/>
      <c r="AD258" s="151"/>
      <c r="AE258" s="151"/>
      <c r="AF258" s="151"/>
      <c r="AG258" s="151" t="s">
        <v>111</v>
      </c>
      <c r="AH258" s="151">
        <v>0</v>
      </c>
      <c r="AI258" s="151"/>
      <c r="AJ258" s="151"/>
      <c r="AK258" s="151"/>
      <c r="AL258" s="151"/>
      <c r="AM258" s="151"/>
      <c r="AN258" s="151"/>
      <c r="AO258" s="151"/>
      <c r="AP258" s="151"/>
      <c r="AQ258" s="151"/>
      <c r="AR258" s="151"/>
      <c r="AS258" s="151"/>
      <c r="AT258" s="151"/>
      <c r="AU258" s="151"/>
      <c r="AV258" s="151"/>
      <c r="AW258" s="151"/>
      <c r="AX258" s="151"/>
      <c r="AY258" s="151"/>
      <c r="AZ258" s="151"/>
      <c r="BA258" s="151"/>
      <c r="BB258" s="151"/>
      <c r="BC258" s="151"/>
      <c r="BD258" s="151"/>
      <c r="BE258" s="151"/>
      <c r="BF258" s="151"/>
      <c r="BG258" s="151"/>
      <c r="BH258" s="151"/>
    </row>
    <row r="259" spans="1:60" ht="22.5" outlineLevel="1" x14ac:dyDescent="0.2">
      <c r="A259" s="159"/>
      <c r="B259" s="160"/>
      <c r="C259" s="189" t="s">
        <v>253</v>
      </c>
      <c r="D259" s="163"/>
      <c r="E259" s="164">
        <v>3.5999999999999997E-2</v>
      </c>
      <c r="F259" s="198"/>
      <c r="G259" s="161"/>
      <c r="H259" s="161"/>
      <c r="I259" s="161"/>
      <c r="J259" s="161"/>
      <c r="K259" s="161"/>
      <c r="L259" s="161"/>
      <c r="M259" s="161"/>
      <c r="N259" s="161"/>
      <c r="O259" s="161"/>
      <c r="P259" s="161"/>
      <c r="Q259" s="161"/>
      <c r="R259" s="161"/>
      <c r="S259" s="161"/>
      <c r="T259" s="161"/>
      <c r="U259" s="161"/>
      <c r="V259" s="161"/>
      <c r="W259" s="161"/>
      <c r="X259" s="161"/>
      <c r="Y259" s="151"/>
      <c r="Z259" s="151"/>
      <c r="AA259" s="151"/>
      <c r="AB259" s="151"/>
      <c r="AC259" s="151"/>
      <c r="AD259" s="151"/>
      <c r="AE259" s="151"/>
      <c r="AF259" s="151"/>
      <c r="AG259" s="151" t="s">
        <v>111</v>
      </c>
      <c r="AH259" s="151">
        <v>0</v>
      </c>
      <c r="AI259" s="151"/>
      <c r="AJ259" s="151"/>
      <c r="AK259" s="151"/>
      <c r="AL259" s="151"/>
      <c r="AM259" s="151"/>
      <c r="AN259" s="151"/>
      <c r="AO259" s="151"/>
      <c r="AP259" s="151"/>
      <c r="AQ259" s="151"/>
      <c r="AR259" s="151"/>
      <c r="AS259" s="151"/>
      <c r="AT259" s="151"/>
      <c r="AU259" s="151"/>
      <c r="AV259" s="151"/>
      <c r="AW259" s="151"/>
      <c r="AX259" s="151"/>
      <c r="AY259" s="151"/>
      <c r="AZ259" s="151"/>
      <c r="BA259" s="151"/>
      <c r="BB259" s="151"/>
      <c r="BC259" s="151"/>
      <c r="BD259" s="151"/>
      <c r="BE259" s="151"/>
      <c r="BF259" s="151"/>
      <c r="BG259" s="151"/>
      <c r="BH259" s="151"/>
    </row>
    <row r="260" spans="1:60" ht="22.5" outlineLevel="1" x14ac:dyDescent="0.2">
      <c r="A260" s="159"/>
      <c r="B260" s="160"/>
      <c r="C260" s="189" t="s">
        <v>254</v>
      </c>
      <c r="D260" s="163"/>
      <c r="E260" s="164">
        <v>3.5999999999999997E-2</v>
      </c>
      <c r="F260" s="198"/>
      <c r="G260" s="161"/>
      <c r="H260" s="161"/>
      <c r="I260" s="161"/>
      <c r="J260" s="161"/>
      <c r="K260" s="161"/>
      <c r="L260" s="161"/>
      <c r="M260" s="161"/>
      <c r="N260" s="161"/>
      <c r="O260" s="161"/>
      <c r="P260" s="161"/>
      <c r="Q260" s="161"/>
      <c r="R260" s="161"/>
      <c r="S260" s="161"/>
      <c r="T260" s="161"/>
      <c r="U260" s="161"/>
      <c r="V260" s="161"/>
      <c r="W260" s="161"/>
      <c r="X260" s="161"/>
      <c r="Y260" s="151"/>
      <c r="Z260" s="151"/>
      <c r="AA260" s="151"/>
      <c r="AB260" s="151"/>
      <c r="AC260" s="151"/>
      <c r="AD260" s="151"/>
      <c r="AE260" s="151"/>
      <c r="AF260" s="151"/>
      <c r="AG260" s="151" t="s">
        <v>111</v>
      </c>
      <c r="AH260" s="151">
        <v>0</v>
      </c>
      <c r="AI260" s="151"/>
      <c r="AJ260" s="151"/>
      <c r="AK260" s="151"/>
      <c r="AL260" s="151"/>
      <c r="AM260" s="151"/>
      <c r="AN260" s="151"/>
      <c r="AO260" s="151"/>
      <c r="AP260" s="151"/>
      <c r="AQ260" s="151"/>
      <c r="AR260" s="151"/>
      <c r="AS260" s="151"/>
      <c r="AT260" s="151"/>
      <c r="AU260" s="151"/>
      <c r="AV260" s="151"/>
      <c r="AW260" s="151"/>
      <c r="AX260" s="151"/>
      <c r="AY260" s="151"/>
      <c r="AZ260" s="151"/>
      <c r="BA260" s="151"/>
      <c r="BB260" s="151"/>
      <c r="BC260" s="151"/>
      <c r="BD260" s="151"/>
      <c r="BE260" s="151"/>
      <c r="BF260" s="151"/>
      <c r="BG260" s="151"/>
      <c r="BH260" s="151"/>
    </row>
    <row r="261" spans="1:60" ht="22.5" outlineLevel="1" x14ac:dyDescent="0.2">
      <c r="A261" s="159"/>
      <c r="B261" s="160"/>
      <c r="C261" s="189" t="s">
        <v>255</v>
      </c>
      <c r="D261" s="163"/>
      <c r="E261" s="164">
        <v>5.3999999999999999E-2</v>
      </c>
      <c r="F261" s="198"/>
      <c r="G261" s="161"/>
      <c r="H261" s="161"/>
      <c r="I261" s="161"/>
      <c r="J261" s="161"/>
      <c r="K261" s="161"/>
      <c r="L261" s="161"/>
      <c r="M261" s="161"/>
      <c r="N261" s="161"/>
      <c r="O261" s="161"/>
      <c r="P261" s="161"/>
      <c r="Q261" s="161"/>
      <c r="R261" s="161"/>
      <c r="S261" s="161"/>
      <c r="T261" s="161"/>
      <c r="U261" s="161"/>
      <c r="V261" s="161"/>
      <c r="W261" s="161"/>
      <c r="X261" s="161"/>
      <c r="Y261" s="151"/>
      <c r="Z261" s="151"/>
      <c r="AA261" s="151"/>
      <c r="AB261" s="151"/>
      <c r="AC261" s="151"/>
      <c r="AD261" s="151"/>
      <c r="AE261" s="151"/>
      <c r="AF261" s="151"/>
      <c r="AG261" s="151" t="s">
        <v>111</v>
      </c>
      <c r="AH261" s="151">
        <v>0</v>
      </c>
      <c r="AI261" s="151"/>
      <c r="AJ261" s="151"/>
      <c r="AK261" s="151"/>
      <c r="AL261" s="151"/>
      <c r="AM261" s="151"/>
      <c r="AN261" s="151"/>
      <c r="AO261" s="151"/>
      <c r="AP261" s="151"/>
      <c r="AQ261" s="151"/>
      <c r="AR261" s="151"/>
      <c r="AS261" s="151"/>
      <c r="AT261" s="151"/>
      <c r="AU261" s="151"/>
      <c r="AV261" s="151"/>
      <c r="AW261" s="151"/>
      <c r="AX261" s="151"/>
      <c r="AY261" s="151"/>
      <c r="AZ261" s="151"/>
      <c r="BA261" s="151"/>
      <c r="BB261" s="151"/>
      <c r="BC261" s="151"/>
      <c r="BD261" s="151"/>
      <c r="BE261" s="151"/>
      <c r="BF261" s="151"/>
      <c r="BG261" s="151"/>
      <c r="BH261" s="151"/>
    </row>
    <row r="262" spans="1:60" ht="22.5" outlineLevel="1" x14ac:dyDescent="0.2">
      <c r="A262" s="159"/>
      <c r="B262" s="160"/>
      <c r="C262" s="189" t="s">
        <v>256</v>
      </c>
      <c r="D262" s="163"/>
      <c r="E262" s="164">
        <v>0.09</v>
      </c>
      <c r="F262" s="198"/>
      <c r="G262" s="161"/>
      <c r="H262" s="161"/>
      <c r="I262" s="161"/>
      <c r="J262" s="161"/>
      <c r="K262" s="161"/>
      <c r="L262" s="161"/>
      <c r="M262" s="161"/>
      <c r="N262" s="161"/>
      <c r="O262" s="161"/>
      <c r="P262" s="161"/>
      <c r="Q262" s="161"/>
      <c r="R262" s="161"/>
      <c r="S262" s="161"/>
      <c r="T262" s="161"/>
      <c r="U262" s="161"/>
      <c r="V262" s="161"/>
      <c r="W262" s="161"/>
      <c r="X262" s="161"/>
      <c r="Y262" s="151"/>
      <c r="Z262" s="151"/>
      <c r="AA262" s="151"/>
      <c r="AB262" s="151"/>
      <c r="AC262" s="151"/>
      <c r="AD262" s="151"/>
      <c r="AE262" s="151"/>
      <c r="AF262" s="151"/>
      <c r="AG262" s="151" t="s">
        <v>111</v>
      </c>
      <c r="AH262" s="151">
        <v>0</v>
      </c>
      <c r="AI262" s="151"/>
      <c r="AJ262" s="151"/>
      <c r="AK262" s="151"/>
      <c r="AL262" s="151"/>
      <c r="AM262" s="151"/>
      <c r="AN262" s="151"/>
      <c r="AO262" s="151"/>
      <c r="AP262" s="151"/>
      <c r="AQ262" s="151"/>
      <c r="AR262" s="151"/>
      <c r="AS262" s="151"/>
      <c r="AT262" s="151"/>
      <c r="AU262" s="151"/>
      <c r="AV262" s="151"/>
      <c r="AW262" s="151"/>
      <c r="AX262" s="151"/>
      <c r="AY262" s="151"/>
      <c r="AZ262" s="151"/>
      <c r="BA262" s="151"/>
      <c r="BB262" s="151"/>
      <c r="BC262" s="151"/>
      <c r="BD262" s="151"/>
      <c r="BE262" s="151"/>
      <c r="BF262" s="151"/>
      <c r="BG262" s="151"/>
      <c r="BH262" s="151"/>
    </row>
    <row r="263" spans="1:60" ht="22.5" outlineLevel="1" x14ac:dyDescent="0.2">
      <c r="A263" s="159"/>
      <c r="B263" s="160"/>
      <c r="C263" s="189" t="s">
        <v>257</v>
      </c>
      <c r="D263" s="163"/>
      <c r="E263" s="164">
        <v>0.09</v>
      </c>
      <c r="F263" s="198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51"/>
      <c r="Z263" s="151"/>
      <c r="AA263" s="151"/>
      <c r="AB263" s="151"/>
      <c r="AC263" s="151"/>
      <c r="AD263" s="151"/>
      <c r="AE263" s="151"/>
      <c r="AF263" s="151"/>
      <c r="AG263" s="151" t="s">
        <v>111</v>
      </c>
      <c r="AH263" s="151">
        <v>0</v>
      </c>
      <c r="AI263" s="151"/>
      <c r="AJ263" s="151"/>
      <c r="AK263" s="151"/>
      <c r="AL263" s="151"/>
      <c r="AM263" s="151"/>
      <c r="AN263" s="151"/>
      <c r="AO263" s="151"/>
      <c r="AP263" s="151"/>
      <c r="AQ263" s="151"/>
      <c r="AR263" s="151"/>
      <c r="AS263" s="151"/>
      <c r="AT263" s="151"/>
      <c r="AU263" s="151"/>
      <c r="AV263" s="151"/>
      <c r="AW263" s="151"/>
      <c r="AX263" s="151"/>
      <c r="AY263" s="151"/>
      <c r="AZ263" s="151"/>
      <c r="BA263" s="151"/>
      <c r="BB263" s="151"/>
      <c r="BC263" s="151"/>
      <c r="BD263" s="151"/>
      <c r="BE263" s="151"/>
      <c r="BF263" s="151"/>
      <c r="BG263" s="151"/>
      <c r="BH263" s="151"/>
    </row>
    <row r="264" spans="1:60" ht="22.5" outlineLevel="1" x14ac:dyDescent="0.2">
      <c r="A264" s="159"/>
      <c r="B264" s="160"/>
      <c r="C264" s="189" t="s">
        <v>258</v>
      </c>
      <c r="D264" s="163"/>
      <c r="E264" s="164">
        <v>4.9500000000000002E-2</v>
      </c>
      <c r="F264" s="198"/>
      <c r="G264" s="161"/>
      <c r="H264" s="161"/>
      <c r="I264" s="161"/>
      <c r="J264" s="161"/>
      <c r="K264" s="161"/>
      <c r="L264" s="161"/>
      <c r="M264" s="161"/>
      <c r="N264" s="161"/>
      <c r="O264" s="161"/>
      <c r="P264" s="161"/>
      <c r="Q264" s="161"/>
      <c r="R264" s="161"/>
      <c r="S264" s="161"/>
      <c r="T264" s="161"/>
      <c r="U264" s="161"/>
      <c r="V264" s="161"/>
      <c r="W264" s="161"/>
      <c r="X264" s="161"/>
      <c r="Y264" s="151"/>
      <c r="Z264" s="151"/>
      <c r="AA264" s="151"/>
      <c r="AB264" s="151"/>
      <c r="AC264" s="151"/>
      <c r="AD264" s="151"/>
      <c r="AE264" s="151"/>
      <c r="AF264" s="151"/>
      <c r="AG264" s="151" t="s">
        <v>111</v>
      </c>
      <c r="AH264" s="151">
        <v>0</v>
      </c>
      <c r="AI264" s="151"/>
      <c r="AJ264" s="151"/>
      <c r="AK264" s="151"/>
      <c r="AL264" s="151"/>
      <c r="AM264" s="151"/>
      <c r="AN264" s="151"/>
      <c r="AO264" s="151"/>
      <c r="AP264" s="151"/>
      <c r="AQ264" s="151"/>
      <c r="AR264" s="151"/>
      <c r="AS264" s="151"/>
      <c r="AT264" s="151"/>
      <c r="AU264" s="151"/>
      <c r="AV264" s="151"/>
      <c r="AW264" s="151"/>
      <c r="AX264" s="151"/>
      <c r="AY264" s="151"/>
      <c r="AZ264" s="151"/>
      <c r="BA264" s="151"/>
      <c r="BB264" s="151"/>
      <c r="BC264" s="151"/>
      <c r="BD264" s="151"/>
      <c r="BE264" s="151"/>
      <c r="BF264" s="151"/>
      <c r="BG264" s="151"/>
      <c r="BH264" s="151"/>
    </row>
    <row r="265" spans="1:60" ht="22.5" outlineLevel="1" x14ac:dyDescent="0.2">
      <c r="A265" s="159"/>
      <c r="B265" s="160"/>
      <c r="C265" s="189" t="s">
        <v>259</v>
      </c>
      <c r="D265" s="163"/>
      <c r="E265" s="164">
        <v>4.9500000000000002E-2</v>
      </c>
      <c r="F265" s="198"/>
      <c r="G265" s="161"/>
      <c r="H265" s="161"/>
      <c r="I265" s="161"/>
      <c r="J265" s="161"/>
      <c r="K265" s="161"/>
      <c r="L265" s="161"/>
      <c r="M265" s="161"/>
      <c r="N265" s="161"/>
      <c r="O265" s="161"/>
      <c r="P265" s="161"/>
      <c r="Q265" s="161"/>
      <c r="R265" s="161"/>
      <c r="S265" s="161"/>
      <c r="T265" s="161"/>
      <c r="U265" s="161"/>
      <c r="V265" s="161"/>
      <c r="W265" s="161"/>
      <c r="X265" s="161"/>
      <c r="Y265" s="151"/>
      <c r="Z265" s="151"/>
      <c r="AA265" s="151"/>
      <c r="AB265" s="151"/>
      <c r="AC265" s="151"/>
      <c r="AD265" s="151"/>
      <c r="AE265" s="151"/>
      <c r="AF265" s="151"/>
      <c r="AG265" s="151" t="s">
        <v>111</v>
      </c>
      <c r="AH265" s="151">
        <v>0</v>
      </c>
      <c r="AI265" s="151"/>
      <c r="AJ265" s="151"/>
      <c r="AK265" s="151"/>
      <c r="AL265" s="151"/>
      <c r="AM265" s="151"/>
      <c r="AN265" s="151"/>
      <c r="AO265" s="151"/>
      <c r="AP265" s="151"/>
      <c r="AQ265" s="151"/>
      <c r="AR265" s="151"/>
      <c r="AS265" s="151"/>
      <c r="AT265" s="151"/>
      <c r="AU265" s="151"/>
      <c r="AV265" s="151"/>
      <c r="AW265" s="151"/>
      <c r="AX265" s="151"/>
      <c r="AY265" s="151"/>
      <c r="AZ265" s="151"/>
      <c r="BA265" s="151"/>
      <c r="BB265" s="151"/>
      <c r="BC265" s="151"/>
      <c r="BD265" s="151"/>
      <c r="BE265" s="151"/>
      <c r="BF265" s="151"/>
      <c r="BG265" s="151"/>
      <c r="BH265" s="151"/>
    </row>
    <row r="266" spans="1:60" ht="22.5" outlineLevel="1" x14ac:dyDescent="0.2">
      <c r="A266" s="159"/>
      <c r="B266" s="160"/>
      <c r="C266" s="189" t="s">
        <v>260</v>
      </c>
      <c r="D266" s="163"/>
      <c r="E266" s="164">
        <v>5.3999999999999999E-2</v>
      </c>
      <c r="F266" s="198"/>
      <c r="G266" s="161"/>
      <c r="H266" s="161"/>
      <c r="I266" s="161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61"/>
      <c r="U266" s="161"/>
      <c r="V266" s="161"/>
      <c r="W266" s="161"/>
      <c r="X266" s="161"/>
      <c r="Y266" s="151"/>
      <c r="Z266" s="151"/>
      <c r="AA266" s="151"/>
      <c r="AB266" s="151"/>
      <c r="AC266" s="151"/>
      <c r="AD266" s="151"/>
      <c r="AE266" s="151"/>
      <c r="AF266" s="151"/>
      <c r="AG266" s="151" t="s">
        <v>111</v>
      </c>
      <c r="AH266" s="151">
        <v>0</v>
      </c>
      <c r="AI266" s="151"/>
      <c r="AJ266" s="151"/>
      <c r="AK266" s="151"/>
      <c r="AL266" s="151"/>
      <c r="AM266" s="151"/>
      <c r="AN266" s="151"/>
      <c r="AO266" s="151"/>
      <c r="AP266" s="151"/>
      <c r="AQ266" s="151"/>
      <c r="AR266" s="151"/>
      <c r="AS266" s="151"/>
      <c r="AT266" s="151"/>
      <c r="AU266" s="151"/>
      <c r="AV266" s="151"/>
      <c r="AW266" s="151"/>
      <c r="AX266" s="151"/>
      <c r="AY266" s="151"/>
      <c r="AZ266" s="151"/>
      <c r="BA266" s="151"/>
      <c r="BB266" s="151"/>
      <c r="BC266" s="151"/>
      <c r="BD266" s="151"/>
      <c r="BE266" s="151"/>
      <c r="BF266" s="151"/>
      <c r="BG266" s="151"/>
      <c r="BH266" s="151"/>
    </row>
    <row r="267" spans="1:60" ht="22.5" outlineLevel="1" x14ac:dyDescent="0.2">
      <c r="A267" s="159"/>
      <c r="B267" s="160"/>
      <c r="C267" s="189" t="s">
        <v>261</v>
      </c>
      <c r="D267" s="163"/>
      <c r="E267" s="164">
        <v>0.09</v>
      </c>
      <c r="F267" s="198"/>
      <c r="G267" s="161"/>
      <c r="H267" s="161"/>
      <c r="I267" s="161"/>
      <c r="J267" s="161"/>
      <c r="K267" s="161"/>
      <c r="L267" s="161"/>
      <c r="M267" s="161"/>
      <c r="N267" s="161"/>
      <c r="O267" s="161"/>
      <c r="P267" s="161"/>
      <c r="Q267" s="161"/>
      <c r="R267" s="161"/>
      <c r="S267" s="161"/>
      <c r="T267" s="161"/>
      <c r="U267" s="161"/>
      <c r="V267" s="161"/>
      <c r="W267" s="161"/>
      <c r="X267" s="161"/>
      <c r="Y267" s="151"/>
      <c r="Z267" s="151"/>
      <c r="AA267" s="151"/>
      <c r="AB267" s="151"/>
      <c r="AC267" s="151"/>
      <c r="AD267" s="151"/>
      <c r="AE267" s="151"/>
      <c r="AF267" s="151"/>
      <c r="AG267" s="151" t="s">
        <v>111</v>
      </c>
      <c r="AH267" s="151">
        <v>0</v>
      </c>
      <c r="AI267" s="151"/>
      <c r="AJ267" s="151"/>
      <c r="AK267" s="151"/>
      <c r="AL267" s="151"/>
      <c r="AM267" s="151"/>
      <c r="AN267" s="151"/>
      <c r="AO267" s="151"/>
      <c r="AP267" s="151"/>
      <c r="AQ267" s="151"/>
      <c r="AR267" s="151"/>
      <c r="AS267" s="151"/>
      <c r="AT267" s="151"/>
      <c r="AU267" s="151"/>
      <c r="AV267" s="151"/>
      <c r="AW267" s="151"/>
      <c r="AX267" s="151"/>
      <c r="AY267" s="151"/>
      <c r="AZ267" s="151"/>
      <c r="BA267" s="151"/>
      <c r="BB267" s="151"/>
      <c r="BC267" s="151"/>
      <c r="BD267" s="151"/>
      <c r="BE267" s="151"/>
      <c r="BF267" s="151"/>
      <c r="BG267" s="151"/>
      <c r="BH267" s="151"/>
    </row>
    <row r="268" spans="1:60" ht="22.5" outlineLevel="1" x14ac:dyDescent="0.2">
      <c r="A268" s="159"/>
      <c r="B268" s="160"/>
      <c r="C268" s="189" t="s">
        <v>262</v>
      </c>
      <c r="D268" s="163"/>
      <c r="E268" s="164">
        <v>1.7999999999999999E-2</v>
      </c>
      <c r="F268" s="198"/>
      <c r="G268" s="161"/>
      <c r="H268" s="161"/>
      <c r="I268" s="161"/>
      <c r="J268" s="161"/>
      <c r="K268" s="161"/>
      <c r="L268" s="161"/>
      <c r="M268" s="161"/>
      <c r="N268" s="161"/>
      <c r="O268" s="161"/>
      <c r="P268" s="161"/>
      <c r="Q268" s="161"/>
      <c r="R268" s="161"/>
      <c r="S268" s="161"/>
      <c r="T268" s="161"/>
      <c r="U268" s="161"/>
      <c r="V268" s="161"/>
      <c r="W268" s="161"/>
      <c r="X268" s="161"/>
      <c r="Y268" s="151"/>
      <c r="Z268" s="151"/>
      <c r="AA268" s="151"/>
      <c r="AB268" s="151"/>
      <c r="AC268" s="151"/>
      <c r="AD268" s="151"/>
      <c r="AE268" s="151"/>
      <c r="AF268" s="151"/>
      <c r="AG268" s="151" t="s">
        <v>111</v>
      </c>
      <c r="AH268" s="151">
        <v>0</v>
      </c>
      <c r="AI268" s="151"/>
      <c r="AJ268" s="151"/>
      <c r="AK268" s="151"/>
      <c r="AL268" s="151"/>
      <c r="AM268" s="151"/>
      <c r="AN268" s="151"/>
      <c r="AO268" s="151"/>
      <c r="AP268" s="151"/>
      <c r="AQ268" s="151"/>
      <c r="AR268" s="151"/>
      <c r="AS268" s="151"/>
      <c r="AT268" s="151"/>
      <c r="AU268" s="151"/>
      <c r="AV268" s="151"/>
      <c r="AW268" s="151"/>
      <c r="AX268" s="151"/>
      <c r="AY268" s="151"/>
      <c r="AZ268" s="151"/>
      <c r="BA268" s="151"/>
      <c r="BB268" s="151"/>
      <c r="BC268" s="151"/>
      <c r="BD268" s="151"/>
      <c r="BE268" s="151"/>
      <c r="BF268" s="151"/>
      <c r="BG268" s="151"/>
      <c r="BH268" s="151"/>
    </row>
    <row r="269" spans="1:60" ht="22.5" outlineLevel="1" x14ac:dyDescent="0.2">
      <c r="A269" s="159"/>
      <c r="B269" s="160"/>
      <c r="C269" s="189" t="s">
        <v>263</v>
      </c>
      <c r="D269" s="163"/>
      <c r="E269" s="164">
        <v>3.5999999999999997E-2</v>
      </c>
      <c r="F269" s="198"/>
      <c r="G269" s="161"/>
      <c r="H269" s="161"/>
      <c r="I269" s="161"/>
      <c r="J269" s="161"/>
      <c r="K269" s="161"/>
      <c r="L269" s="161"/>
      <c r="M269" s="161"/>
      <c r="N269" s="161"/>
      <c r="O269" s="161"/>
      <c r="P269" s="161"/>
      <c r="Q269" s="161"/>
      <c r="R269" s="161"/>
      <c r="S269" s="161"/>
      <c r="T269" s="161"/>
      <c r="U269" s="161"/>
      <c r="V269" s="161"/>
      <c r="W269" s="161"/>
      <c r="X269" s="161"/>
      <c r="Y269" s="151"/>
      <c r="Z269" s="151"/>
      <c r="AA269" s="151"/>
      <c r="AB269" s="151"/>
      <c r="AC269" s="151"/>
      <c r="AD269" s="151"/>
      <c r="AE269" s="151"/>
      <c r="AF269" s="151"/>
      <c r="AG269" s="151" t="s">
        <v>111</v>
      </c>
      <c r="AH269" s="151">
        <v>0</v>
      </c>
      <c r="AI269" s="151"/>
      <c r="AJ269" s="151"/>
      <c r="AK269" s="151"/>
      <c r="AL269" s="151"/>
      <c r="AM269" s="151"/>
      <c r="AN269" s="151"/>
      <c r="AO269" s="151"/>
      <c r="AP269" s="151"/>
      <c r="AQ269" s="151"/>
      <c r="AR269" s="151"/>
      <c r="AS269" s="151"/>
      <c r="AT269" s="151"/>
      <c r="AU269" s="151"/>
      <c r="AV269" s="151"/>
      <c r="AW269" s="151"/>
      <c r="AX269" s="151"/>
      <c r="AY269" s="151"/>
      <c r="AZ269" s="151"/>
      <c r="BA269" s="151"/>
      <c r="BB269" s="151"/>
      <c r="BC269" s="151"/>
      <c r="BD269" s="151"/>
      <c r="BE269" s="151"/>
      <c r="BF269" s="151"/>
      <c r="BG269" s="151"/>
      <c r="BH269" s="151"/>
    </row>
    <row r="270" spans="1:60" ht="22.5" outlineLevel="1" x14ac:dyDescent="0.2">
      <c r="A270" s="159"/>
      <c r="B270" s="160"/>
      <c r="C270" s="189" t="s">
        <v>264</v>
      </c>
      <c r="D270" s="163"/>
      <c r="E270" s="164">
        <v>1.89696</v>
      </c>
      <c r="F270" s="198"/>
      <c r="G270" s="161"/>
      <c r="H270" s="161"/>
      <c r="I270" s="161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61"/>
      <c r="X270" s="161"/>
      <c r="Y270" s="151"/>
      <c r="Z270" s="151"/>
      <c r="AA270" s="151"/>
      <c r="AB270" s="151"/>
      <c r="AC270" s="151"/>
      <c r="AD270" s="151"/>
      <c r="AE270" s="151"/>
      <c r="AF270" s="151"/>
      <c r="AG270" s="151" t="s">
        <v>111</v>
      </c>
      <c r="AH270" s="151">
        <v>0</v>
      </c>
      <c r="AI270" s="151"/>
      <c r="AJ270" s="151"/>
      <c r="AK270" s="151"/>
      <c r="AL270" s="151"/>
      <c r="AM270" s="151"/>
      <c r="AN270" s="151"/>
      <c r="AO270" s="151"/>
      <c r="AP270" s="151"/>
      <c r="AQ270" s="151"/>
      <c r="AR270" s="151"/>
      <c r="AS270" s="151"/>
      <c r="AT270" s="151"/>
      <c r="AU270" s="151"/>
      <c r="AV270" s="151"/>
      <c r="AW270" s="151"/>
      <c r="AX270" s="151"/>
      <c r="AY270" s="151"/>
      <c r="AZ270" s="151"/>
      <c r="BA270" s="151"/>
      <c r="BB270" s="151"/>
      <c r="BC270" s="151"/>
      <c r="BD270" s="151"/>
      <c r="BE270" s="151"/>
      <c r="BF270" s="151"/>
      <c r="BG270" s="151"/>
      <c r="BH270" s="151"/>
    </row>
    <row r="271" spans="1:60" outlineLevel="1" x14ac:dyDescent="0.2">
      <c r="A271" s="159"/>
      <c r="B271" s="160"/>
      <c r="C271" s="191" t="s">
        <v>277</v>
      </c>
      <c r="D271" s="165"/>
      <c r="E271" s="166">
        <v>0.46450000000000002</v>
      </c>
      <c r="F271" s="198"/>
      <c r="G271" s="161"/>
      <c r="H271" s="161"/>
      <c r="I271" s="161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61"/>
      <c r="U271" s="161"/>
      <c r="V271" s="161"/>
      <c r="W271" s="161"/>
      <c r="X271" s="161"/>
      <c r="Y271" s="151"/>
      <c r="Z271" s="151"/>
      <c r="AA271" s="151"/>
      <c r="AB271" s="151"/>
      <c r="AC271" s="151"/>
      <c r="AD271" s="151"/>
      <c r="AE271" s="151"/>
      <c r="AF271" s="151"/>
      <c r="AG271" s="151" t="s">
        <v>111</v>
      </c>
      <c r="AH271" s="151">
        <v>4</v>
      </c>
      <c r="AI271" s="151"/>
      <c r="AJ271" s="151"/>
      <c r="AK271" s="151"/>
      <c r="AL271" s="151"/>
      <c r="AM271" s="151"/>
      <c r="AN271" s="151"/>
      <c r="AO271" s="151"/>
      <c r="AP271" s="151"/>
      <c r="AQ271" s="151"/>
      <c r="AR271" s="151"/>
      <c r="AS271" s="151"/>
      <c r="AT271" s="151"/>
      <c r="AU271" s="151"/>
      <c r="AV271" s="151"/>
      <c r="AW271" s="151"/>
      <c r="AX271" s="151"/>
      <c r="AY271" s="151"/>
      <c r="AZ271" s="151"/>
      <c r="BA271" s="151"/>
      <c r="BB271" s="151"/>
      <c r="BC271" s="151"/>
      <c r="BD271" s="151"/>
      <c r="BE271" s="151"/>
      <c r="BF271" s="151"/>
      <c r="BG271" s="151"/>
      <c r="BH271" s="151"/>
    </row>
    <row r="272" spans="1:60" ht="22.5" outlineLevel="1" x14ac:dyDescent="0.2">
      <c r="A272" s="180">
        <v>23</v>
      </c>
      <c r="B272" s="181" t="s">
        <v>278</v>
      </c>
      <c r="C272" s="190" t="s">
        <v>279</v>
      </c>
      <c r="D272" s="182" t="s">
        <v>0</v>
      </c>
      <c r="E272" s="183">
        <v>3124.0156999999999</v>
      </c>
      <c r="F272" s="184">
        <v>0</v>
      </c>
      <c r="G272" s="185">
        <f t="shared" ref="G272:G279" si="0">ROUND(E272*F272,2)</f>
        <v>0</v>
      </c>
      <c r="H272" s="162">
        <v>0</v>
      </c>
      <c r="I272" s="161">
        <f t="shared" ref="I272:I279" si="1">ROUND(E272*H272,2)</f>
        <v>0</v>
      </c>
      <c r="J272" s="162">
        <v>7.3</v>
      </c>
      <c r="K272" s="161">
        <f t="shared" ref="K272:K279" si="2">ROUND(E272*J272,2)</f>
        <v>22805.31</v>
      </c>
      <c r="L272" s="161">
        <v>21</v>
      </c>
      <c r="M272" s="161">
        <f t="shared" ref="M272:M279" si="3">G272*(1+L272/100)</f>
        <v>0</v>
      </c>
      <c r="N272" s="161">
        <v>0</v>
      </c>
      <c r="O272" s="161">
        <f t="shared" ref="O272:O279" si="4">ROUND(E272*N272,2)</f>
        <v>0</v>
      </c>
      <c r="P272" s="161">
        <v>0</v>
      </c>
      <c r="Q272" s="161">
        <f t="shared" ref="Q272:Q279" si="5">ROUND(E272*P272,2)</f>
        <v>0</v>
      </c>
      <c r="R272" s="161"/>
      <c r="S272" s="161" t="s">
        <v>106</v>
      </c>
      <c r="T272" s="161" t="s">
        <v>107</v>
      </c>
      <c r="U272" s="161">
        <v>0</v>
      </c>
      <c r="V272" s="161">
        <f t="shared" ref="V272:V279" si="6">ROUND(E272*U272,2)</f>
        <v>0</v>
      </c>
      <c r="W272" s="161"/>
      <c r="X272" s="161" t="s">
        <v>119</v>
      </c>
      <c r="Y272" s="151"/>
      <c r="Z272" s="151"/>
      <c r="AA272" s="151"/>
      <c r="AB272" s="151"/>
      <c r="AC272" s="151"/>
      <c r="AD272" s="151"/>
      <c r="AE272" s="151"/>
      <c r="AF272" s="151"/>
      <c r="AG272" s="151" t="s">
        <v>120</v>
      </c>
      <c r="AH272" s="151"/>
      <c r="AI272" s="151"/>
      <c r="AJ272" s="151"/>
      <c r="AK272" s="151"/>
      <c r="AL272" s="151"/>
      <c r="AM272" s="151"/>
      <c r="AN272" s="151"/>
      <c r="AO272" s="151"/>
      <c r="AP272" s="151"/>
      <c r="AQ272" s="151"/>
      <c r="AR272" s="151"/>
      <c r="AS272" s="151"/>
      <c r="AT272" s="151"/>
      <c r="AU272" s="151"/>
      <c r="AV272" s="151"/>
      <c r="AW272" s="151"/>
      <c r="AX272" s="151"/>
      <c r="AY272" s="151"/>
      <c r="AZ272" s="151"/>
      <c r="BA272" s="151"/>
      <c r="BB272" s="151"/>
      <c r="BC272" s="151"/>
      <c r="BD272" s="151"/>
      <c r="BE272" s="151"/>
      <c r="BF272" s="151"/>
      <c r="BG272" s="151"/>
      <c r="BH272" s="151"/>
    </row>
    <row r="273" spans="1:60" outlineLevel="1" x14ac:dyDescent="0.2">
      <c r="A273" s="180">
        <v>24</v>
      </c>
      <c r="B273" s="181" t="s">
        <v>280</v>
      </c>
      <c r="C273" s="190" t="s">
        <v>281</v>
      </c>
      <c r="D273" s="182" t="s">
        <v>118</v>
      </c>
      <c r="E273" s="183">
        <v>5.1047599999999997</v>
      </c>
      <c r="F273" s="184">
        <v>0</v>
      </c>
      <c r="G273" s="185">
        <f t="shared" si="0"/>
        <v>0</v>
      </c>
      <c r="H273" s="162">
        <v>0</v>
      </c>
      <c r="I273" s="161">
        <f t="shared" si="1"/>
        <v>0</v>
      </c>
      <c r="J273" s="162">
        <v>338.5</v>
      </c>
      <c r="K273" s="161">
        <f t="shared" si="2"/>
        <v>1727.96</v>
      </c>
      <c r="L273" s="161">
        <v>21</v>
      </c>
      <c r="M273" s="161">
        <f t="shared" si="3"/>
        <v>0</v>
      </c>
      <c r="N273" s="161">
        <v>0</v>
      </c>
      <c r="O273" s="161">
        <f t="shared" si="4"/>
        <v>0</v>
      </c>
      <c r="P273" s="161">
        <v>0</v>
      </c>
      <c r="Q273" s="161">
        <f t="shared" si="5"/>
        <v>0</v>
      </c>
      <c r="R273" s="161"/>
      <c r="S273" s="161" t="s">
        <v>106</v>
      </c>
      <c r="T273" s="161" t="s">
        <v>107</v>
      </c>
      <c r="U273" s="161">
        <v>0.93300000000000005</v>
      </c>
      <c r="V273" s="161">
        <f t="shared" si="6"/>
        <v>4.76</v>
      </c>
      <c r="W273" s="161"/>
      <c r="X273" s="161" t="s">
        <v>282</v>
      </c>
      <c r="Y273" s="151"/>
      <c r="Z273" s="151"/>
      <c r="AA273" s="151"/>
      <c r="AB273" s="151"/>
      <c r="AC273" s="151"/>
      <c r="AD273" s="151"/>
      <c r="AE273" s="151"/>
      <c r="AF273" s="151"/>
      <c r="AG273" s="151" t="s">
        <v>283</v>
      </c>
      <c r="AH273" s="151"/>
      <c r="AI273" s="151"/>
      <c r="AJ273" s="151"/>
      <c r="AK273" s="151"/>
      <c r="AL273" s="151"/>
      <c r="AM273" s="151"/>
      <c r="AN273" s="151"/>
      <c r="AO273" s="151"/>
      <c r="AP273" s="151"/>
      <c r="AQ273" s="151"/>
      <c r="AR273" s="151"/>
      <c r="AS273" s="151"/>
      <c r="AT273" s="151"/>
      <c r="AU273" s="151"/>
      <c r="AV273" s="151"/>
      <c r="AW273" s="151"/>
      <c r="AX273" s="151"/>
      <c r="AY273" s="151"/>
      <c r="AZ273" s="151"/>
      <c r="BA273" s="151"/>
      <c r="BB273" s="151"/>
      <c r="BC273" s="151"/>
      <c r="BD273" s="151"/>
      <c r="BE273" s="151"/>
      <c r="BF273" s="151"/>
      <c r="BG273" s="151"/>
      <c r="BH273" s="151"/>
    </row>
    <row r="274" spans="1:60" outlineLevel="1" x14ac:dyDescent="0.2">
      <c r="A274" s="180">
        <v>25</v>
      </c>
      <c r="B274" s="181" t="s">
        <v>284</v>
      </c>
      <c r="C274" s="190" t="s">
        <v>285</v>
      </c>
      <c r="D274" s="182" t="s">
        <v>118</v>
      </c>
      <c r="E274" s="183">
        <v>10.209519999999999</v>
      </c>
      <c r="F274" s="184">
        <v>0</v>
      </c>
      <c r="G274" s="185">
        <f t="shared" si="0"/>
        <v>0</v>
      </c>
      <c r="H274" s="162">
        <v>0</v>
      </c>
      <c r="I274" s="161">
        <f t="shared" si="1"/>
        <v>0</v>
      </c>
      <c r="J274" s="162">
        <v>211.5</v>
      </c>
      <c r="K274" s="161">
        <f t="shared" si="2"/>
        <v>2159.31</v>
      </c>
      <c r="L274" s="161">
        <v>21</v>
      </c>
      <c r="M274" s="161">
        <f t="shared" si="3"/>
        <v>0</v>
      </c>
      <c r="N274" s="161">
        <v>0</v>
      </c>
      <c r="O274" s="161">
        <f t="shared" si="4"/>
        <v>0</v>
      </c>
      <c r="P274" s="161">
        <v>0</v>
      </c>
      <c r="Q274" s="161">
        <f t="shared" si="5"/>
        <v>0</v>
      </c>
      <c r="R274" s="161"/>
      <c r="S274" s="161" t="s">
        <v>106</v>
      </c>
      <c r="T274" s="161" t="s">
        <v>107</v>
      </c>
      <c r="U274" s="161">
        <v>0.65300000000000002</v>
      </c>
      <c r="V274" s="161">
        <f t="shared" si="6"/>
        <v>6.67</v>
      </c>
      <c r="W274" s="161"/>
      <c r="X274" s="161" t="s">
        <v>282</v>
      </c>
      <c r="Y274" s="151"/>
      <c r="Z274" s="151"/>
      <c r="AA274" s="151"/>
      <c r="AB274" s="151"/>
      <c r="AC274" s="151"/>
      <c r="AD274" s="151"/>
      <c r="AE274" s="151"/>
      <c r="AF274" s="151"/>
      <c r="AG274" s="151" t="s">
        <v>283</v>
      </c>
      <c r="AH274" s="151"/>
      <c r="AI274" s="151"/>
      <c r="AJ274" s="151"/>
      <c r="AK274" s="151"/>
      <c r="AL274" s="151"/>
      <c r="AM274" s="151"/>
      <c r="AN274" s="151"/>
      <c r="AO274" s="151"/>
      <c r="AP274" s="151"/>
      <c r="AQ274" s="151"/>
      <c r="AR274" s="151"/>
      <c r="AS274" s="151"/>
      <c r="AT274" s="151"/>
      <c r="AU274" s="151"/>
      <c r="AV274" s="151"/>
      <c r="AW274" s="151"/>
      <c r="AX274" s="151"/>
      <c r="AY274" s="151"/>
      <c r="AZ274" s="151"/>
      <c r="BA274" s="151"/>
      <c r="BB274" s="151"/>
      <c r="BC274" s="151"/>
      <c r="BD274" s="151"/>
      <c r="BE274" s="151"/>
      <c r="BF274" s="151"/>
      <c r="BG274" s="151"/>
      <c r="BH274" s="151"/>
    </row>
    <row r="275" spans="1:60" outlineLevel="1" x14ac:dyDescent="0.2">
      <c r="A275" s="180">
        <v>26</v>
      </c>
      <c r="B275" s="181" t="s">
        <v>286</v>
      </c>
      <c r="C275" s="190" t="s">
        <v>287</v>
      </c>
      <c r="D275" s="182" t="s">
        <v>118</v>
      </c>
      <c r="E275" s="183">
        <v>5.1047599999999997</v>
      </c>
      <c r="F275" s="184">
        <v>0</v>
      </c>
      <c r="G275" s="185">
        <f t="shared" si="0"/>
        <v>0</v>
      </c>
      <c r="H275" s="162">
        <v>0</v>
      </c>
      <c r="I275" s="161">
        <f t="shared" si="1"/>
        <v>0</v>
      </c>
      <c r="J275" s="162">
        <v>220</v>
      </c>
      <c r="K275" s="161">
        <f t="shared" si="2"/>
        <v>1123.05</v>
      </c>
      <c r="L275" s="161">
        <v>21</v>
      </c>
      <c r="M275" s="161">
        <f t="shared" si="3"/>
        <v>0</v>
      </c>
      <c r="N275" s="161">
        <v>0</v>
      </c>
      <c r="O275" s="161">
        <f t="shared" si="4"/>
        <v>0</v>
      </c>
      <c r="P275" s="161">
        <v>0</v>
      </c>
      <c r="Q275" s="161">
        <f t="shared" si="5"/>
        <v>0</v>
      </c>
      <c r="R275" s="161"/>
      <c r="S275" s="161" t="s">
        <v>106</v>
      </c>
      <c r="T275" s="161" t="s">
        <v>107</v>
      </c>
      <c r="U275" s="161">
        <v>0.49</v>
      </c>
      <c r="V275" s="161">
        <f t="shared" si="6"/>
        <v>2.5</v>
      </c>
      <c r="W275" s="161"/>
      <c r="X275" s="161" t="s">
        <v>282</v>
      </c>
      <c r="Y275" s="151"/>
      <c r="Z275" s="151"/>
      <c r="AA275" s="151"/>
      <c r="AB275" s="151"/>
      <c r="AC275" s="151"/>
      <c r="AD275" s="151"/>
      <c r="AE275" s="151"/>
      <c r="AF275" s="151"/>
      <c r="AG275" s="151" t="s">
        <v>283</v>
      </c>
      <c r="AH275" s="151"/>
      <c r="AI275" s="151"/>
      <c r="AJ275" s="151"/>
      <c r="AK275" s="151"/>
      <c r="AL275" s="151"/>
      <c r="AM275" s="151"/>
      <c r="AN275" s="151"/>
      <c r="AO275" s="151"/>
      <c r="AP275" s="151"/>
      <c r="AQ275" s="151"/>
      <c r="AR275" s="151"/>
      <c r="AS275" s="151"/>
      <c r="AT275" s="151"/>
      <c r="AU275" s="151"/>
      <c r="AV275" s="151"/>
      <c r="AW275" s="151"/>
      <c r="AX275" s="151"/>
      <c r="AY275" s="151"/>
      <c r="AZ275" s="151"/>
      <c r="BA275" s="151"/>
      <c r="BB275" s="151"/>
      <c r="BC275" s="151"/>
      <c r="BD275" s="151"/>
      <c r="BE275" s="151"/>
      <c r="BF275" s="151"/>
      <c r="BG275" s="151"/>
      <c r="BH275" s="151"/>
    </row>
    <row r="276" spans="1:60" outlineLevel="1" x14ac:dyDescent="0.2">
      <c r="A276" s="180">
        <v>27</v>
      </c>
      <c r="B276" s="181" t="s">
        <v>288</v>
      </c>
      <c r="C276" s="190" t="s">
        <v>289</v>
      </c>
      <c r="D276" s="182" t="s">
        <v>118</v>
      </c>
      <c r="E276" s="183">
        <v>96.990440000000007</v>
      </c>
      <c r="F276" s="184">
        <v>0</v>
      </c>
      <c r="G276" s="185">
        <f t="shared" si="0"/>
        <v>0</v>
      </c>
      <c r="H276" s="162">
        <v>0</v>
      </c>
      <c r="I276" s="161">
        <f t="shared" si="1"/>
        <v>0</v>
      </c>
      <c r="J276" s="162">
        <v>15.7</v>
      </c>
      <c r="K276" s="161">
        <f t="shared" si="2"/>
        <v>1522.75</v>
      </c>
      <c r="L276" s="161">
        <v>21</v>
      </c>
      <c r="M276" s="161">
        <f t="shared" si="3"/>
        <v>0</v>
      </c>
      <c r="N276" s="161">
        <v>0</v>
      </c>
      <c r="O276" s="161">
        <f t="shared" si="4"/>
        <v>0</v>
      </c>
      <c r="P276" s="161">
        <v>0</v>
      </c>
      <c r="Q276" s="161">
        <f t="shared" si="5"/>
        <v>0</v>
      </c>
      <c r="R276" s="161"/>
      <c r="S276" s="161" t="s">
        <v>106</v>
      </c>
      <c r="T276" s="161" t="s">
        <v>107</v>
      </c>
      <c r="U276" s="161">
        <v>0</v>
      </c>
      <c r="V276" s="161">
        <f t="shared" si="6"/>
        <v>0</v>
      </c>
      <c r="W276" s="161"/>
      <c r="X276" s="161" t="s">
        <v>282</v>
      </c>
      <c r="Y276" s="151"/>
      <c r="Z276" s="151"/>
      <c r="AA276" s="151"/>
      <c r="AB276" s="151"/>
      <c r="AC276" s="151"/>
      <c r="AD276" s="151"/>
      <c r="AE276" s="151"/>
      <c r="AF276" s="151"/>
      <c r="AG276" s="151" t="s">
        <v>283</v>
      </c>
      <c r="AH276" s="151"/>
      <c r="AI276" s="151"/>
      <c r="AJ276" s="151"/>
      <c r="AK276" s="151"/>
      <c r="AL276" s="151"/>
      <c r="AM276" s="151"/>
      <c r="AN276" s="151"/>
      <c r="AO276" s="151"/>
      <c r="AP276" s="151"/>
      <c r="AQ276" s="151"/>
      <c r="AR276" s="151"/>
      <c r="AS276" s="151"/>
      <c r="AT276" s="151"/>
      <c r="AU276" s="151"/>
      <c r="AV276" s="151"/>
      <c r="AW276" s="151"/>
      <c r="AX276" s="151"/>
      <c r="AY276" s="151"/>
      <c r="AZ276" s="151"/>
      <c r="BA276" s="151"/>
      <c r="BB276" s="151"/>
      <c r="BC276" s="151"/>
      <c r="BD276" s="151"/>
      <c r="BE276" s="151"/>
      <c r="BF276" s="151"/>
      <c r="BG276" s="151"/>
      <c r="BH276" s="151"/>
    </row>
    <row r="277" spans="1:60" outlineLevel="1" x14ac:dyDescent="0.2">
      <c r="A277" s="180">
        <v>28</v>
      </c>
      <c r="B277" s="181" t="s">
        <v>290</v>
      </c>
      <c r="C277" s="190" t="s">
        <v>291</v>
      </c>
      <c r="D277" s="182" t="s">
        <v>118</v>
      </c>
      <c r="E277" s="183">
        <v>5.1047599999999997</v>
      </c>
      <c r="F277" s="184">
        <v>0</v>
      </c>
      <c r="G277" s="185">
        <f t="shared" si="0"/>
        <v>0</v>
      </c>
      <c r="H277" s="162">
        <v>0</v>
      </c>
      <c r="I277" s="161">
        <f t="shared" si="1"/>
        <v>0</v>
      </c>
      <c r="J277" s="162">
        <v>305.5</v>
      </c>
      <c r="K277" s="161">
        <f t="shared" si="2"/>
        <v>1559.5</v>
      </c>
      <c r="L277" s="161">
        <v>21</v>
      </c>
      <c r="M277" s="161">
        <f t="shared" si="3"/>
        <v>0</v>
      </c>
      <c r="N277" s="161">
        <v>0</v>
      </c>
      <c r="O277" s="161">
        <f t="shared" si="4"/>
        <v>0</v>
      </c>
      <c r="P277" s="161">
        <v>0</v>
      </c>
      <c r="Q277" s="161">
        <f t="shared" si="5"/>
        <v>0</v>
      </c>
      <c r="R277" s="161"/>
      <c r="S277" s="161" t="s">
        <v>106</v>
      </c>
      <c r="T277" s="161" t="s">
        <v>107</v>
      </c>
      <c r="U277" s="161">
        <v>0.94199999999999995</v>
      </c>
      <c r="V277" s="161">
        <f t="shared" si="6"/>
        <v>4.8099999999999996</v>
      </c>
      <c r="W277" s="161"/>
      <c r="X277" s="161" t="s">
        <v>282</v>
      </c>
      <c r="Y277" s="151"/>
      <c r="Z277" s="151"/>
      <c r="AA277" s="151"/>
      <c r="AB277" s="151"/>
      <c r="AC277" s="151"/>
      <c r="AD277" s="151"/>
      <c r="AE277" s="151"/>
      <c r="AF277" s="151"/>
      <c r="AG277" s="151" t="s">
        <v>283</v>
      </c>
      <c r="AH277" s="151"/>
      <c r="AI277" s="151"/>
      <c r="AJ277" s="151"/>
      <c r="AK277" s="151"/>
      <c r="AL277" s="151"/>
      <c r="AM277" s="151"/>
      <c r="AN277" s="151"/>
      <c r="AO277" s="151"/>
      <c r="AP277" s="151"/>
      <c r="AQ277" s="151"/>
      <c r="AR277" s="151"/>
      <c r="AS277" s="151"/>
      <c r="AT277" s="151"/>
      <c r="AU277" s="151"/>
      <c r="AV277" s="151"/>
      <c r="AW277" s="151"/>
      <c r="AX277" s="151"/>
      <c r="AY277" s="151"/>
      <c r="AZ277" s="151"/>
      <c r="BA277" s="151"/>
      <c r="BB277" s="151"/>
      <c r="BC277" s="151"/>
      <c r="BD277" s="151"/>
      <c r="BE277" s="151"/>
      <c r="BF277" s="151"/>
      <c r="BG277" s="151"/>
      <c r="BH277" s="151"/>
    </row>
    <row r="278" spans="1:60" outlineLevel="1" x14ac:dyDescent="0.2">
      <c r="A278" s="180">
        <v>29</v>
      </c>
      <c r="B278" s="181" t="s">
        <v>292</v>
      </c>
      <c r="C278" s="190" t="s">
        <v>293</v>
      </c>
      <c r="D278" s="182" t="s">
        <v>118</v>
      </c>
      <c r="E278" s="183">
        <v>61.25712</v>
      </c>
      <c r="F278" s="184">
        <v>0</v>
      </c>
      <c r="G278" s="185">
        <f t="shared" si="0"/>
        <v>0</v>
      </c>
      <c r="H278" s="162">
        <v>0</v>
      </c>
      <c r="I278" s="161">
        <f t="shared" si="1"/>
        <v>0</v>
      </c>
      <c r="J278" s="162">
        <v>34</v>
      </c>
      <c r="K278" s="161">
        <f t="shared" si="2"/>
        <v>2082.7399999999998</v>
      </c>
      <c r="L278" s="161">
        <v>21</v>
      </c>
      <c r="M278" s="161">
        <f t="shared" si="3"/>
        <v>0</v>
      </c>
      <c r="N278" s="161">
        <v>0</v>
      </c>
      <c r="O278" s="161">
        <f t="shared" si="4"/>
        <v>0</v>
      </c>
      <c r="P278" s="161">
        <v>0</v>
      </c>
      <c r="Q278" s="161">
        <f t="shared" si="5"/>
        <v>0</v>
      </c>
      <c r="R278" s="161"/>
      <c r="S278" s="161" t="s">
        <v>106</v>
      </c>
      <c r="T278" s="161" t="s">
        <v>107</v>
      </c>
      <c r="U278" s="161">
        <v>0.105</v>
      </c>
      <c r="V278" s="161">
        <f t="shared" si="6"/>
        <v>6.43</v>
      </c>
      <c r="W278" s="161"/>
      <c r="X278" s="161" t="s">
        <v>282</v>
      </c>
      <c r="Y278" s="151"/>
      <c r="Z278" s="151"/>
      <c r="AA278" s="151"/>
      <c r="AB278" s="151"/>
      <c r="AC278" s="151"/>
      <c r="AD278" s="151"/>
      <c r="AE278" s="151"/>
      <c r="AF278" s="151"/>
      <c r="AG278" s="151" t="s">
        <v>283</v>
      </c>
      <c r="AH278" s="151"/>
      <c r="AI278" s="151"/>
      <c r="AJ278" s="151"/>
      <c r="AK278" s="151"/>
      <c r="AL278" s="151"/>
      <c r="AM278" s="151"/>
      <c r="AN278" s="151"/>
      <c r="AO278" s="151"/>
      <c r="AP278" s="151"/>
      <c r="AQ278" s="151"/>
      <c r="AR278" s="151"/>
      <c r="AS278" s="151"/>
      <c r="AT278" s="151"/>
      <c r="AU278" s="151"/>
      <c r="AV278" s="151"/>
      <c r="AW278" s="151"/>
      <c r="AX278" s="151"/>
      <c r="AY278" s="151"/>
      <c r="AZ278" s="151"/>
      <c r="BA278" s="151"/>
      <c r="BB278" s="151"/>
      <c r="BC278" s="151"/>
      <c r="BD278" s="151"/>
      <c r="BE278" s="151"/>
      <c r="BF278" s="151"/>
      <c r="BG278" s="151"/>
      <c r="BH278" s="151"/>
    </row>
    <row r="279" spans="1:60" outlineLevel="1" x14ac:dyDescent="0.2">
      <c r="A279" s="180">
        <v>30</v>
      </c>
      <c r="B279" s="181" t="s">
        <v>294</v>
      </c>
      <c r="C279" s="190" t="s">
        <v>295</v>
      </c>
      <c r="D279" s="182" t="s">
        <v>118</v>
      </c>
      <c r="E279" s="183">
        <v>5.1047599999999997</v>
      </c>
      <c r="F279" s="184">
        <v>0</v>
      </c>
      <c r="G279" s="185">
        <f t="shared" si="0"/>
        <v>0</v>
      </c>
      <c r="H279" s="162">
        <v>0</v>
      </c>
      <c r="I279" s="161">
        <f t="shared" si="1"/>
        <v>0</v>
      </c>
      <c r="J279" s="162">
        <v>500</v>
      </c>
      <c r="K279" s="161">
        <f t="shared" si="2"/>
        <v>2552.38</v>
      </c>
      <c r="L279" s="161">
        <v>21</v>
      </c>
      <c r="M279" s="161">
        <f t="shared" si="3"/>
        <v>0</v>
      </c>
      <c r="N279" s="161">
        <v>0</v>
      </c>
      <c r="O279" s="161">
        <f t="shared" si="4"/>
        <v>0</v>
      </c>
      <c r="P279" s="161">
        <v>0</v>
      </c>
      <c r="Q279" s="161">
        <f t="shared" si="5"/>
        <v>0</v>
      </c>
      <c r="R279" s="161"/>
      <c r="S279" s="161" t="s">
        <v>106</v>
      </c>
      <c r="T279" s="161" t="s">
        <v>107</v>
      </c>
      <c r="U279" s="161">
        <v>0</v>
      </c>
      <c r="V279" s="161">
        <f t="shared" si="6"/>
        <v>0</v>
      </c>
      <c r="W279" s="161"/>
      <c r="X279" s="161" t="s">
        <v>282</v>
      </c>
      <c r="Y279" s="151"/>
      <c r="Z279" s="151"/>
      <c r="AA279" s="151"/>
      <c r="AB279" s="151"/>
      <c r="AC279" s="151"/>
      <c r="AD279" s="151"/>
      <c r="AE279" s="151"/>
      <c r="AF279" s="151"/>
      <c r="AG279" s="151" t="s">
        <v>283</v>
      </c>
      <c r="AH279" s="151"/>
      <c r="AI279" s="151"/>
      <c r="AJ279" s="151"/>
      <c r="AK279" s="151"/>
      <c r="AL279" s="151"/>
      <c r="AM279" s="151"/>
      <c r="AN279" s="151"/>
      <c r="AO279" s="151"/>
      <c r="AP279" s="151"/>
      <c r="AQ279" s="151"/>
      <c r="AR279" s="151"/>
      <c r="AS279" s="151"/>
      <c r="AT279" s="151"/>
      <c r="AU279" s="151"/>
      <c r="AV279" s="151"/>
      <c r="AW279" s="151"/>
      <c r="AX279" s="151"/>
      <c r="AY279" s="151"/>
      <c r="AZ279" s="151"/>
      <c r="BA279" s="151"/>
      <c r="BB279" s="151"/>
      <c r="BC279" s="151"/>
      <c r="BD279" s="151"/>
      <c r="BE279" s="151"/>
      <c r="BF279" s="151"/>
      <c r="BG279" s="151"/>
      <c r="BH279" s="151"/>
    </row>
    <row r="280" spans="1:60" x14ac:dyDescent="0.2">
      <c r="A280" s="168" t="s">
        <v>101</v>
      </c>
      <c r="B280" s="169" t="s">
        <v>70</v>
      </c>
      <c r="C280" s="187" t="s">
        <v>71</v>
      </c>
      <c r="D280" s="170"/>
      <c r="E280" s="171"/>
      <c r="F280" s="199"/>
      <c r="G280" s="173">
        <f>SUMIF(AG281:AG282,"&lt;&gt;NOR",G281:G282)</f>
        <v>0</v>
      </c>
      <c r="H280" s="167"/>
      <c r="I280" s="167">
        <f>SUM(I281:I282)</f>
        <v>0</v>
      </c>
      <c r="J280" s="167"/>
      <c r="K280" s="167">
        <f>SUM(K281:K282)</f>
        <v>46500.9</v>
      </c>
      <c r="L280" s="167"/>
      <c r="M280" s="167">
        <f>SUM(M281:M282)</f>
        <v>0</v>
      </c>
      <c r="N280" s="167"/>
      <c r="O280" s="167">
        <f>SUM(O281:O282)</f>
        <v>4.6500000000000004</v>
      </c>
      <c r="P280" s="167"/>
      <c r="Q280" s="167">
        <f>SUM(Q281:Q282)</f>
        <v>0</v>
      </c>
      <c r="R280" s="167"/>
      <c r="S280" s="167"/>
      <c r="T280" s="167"/>
      <c r="U280" s="167"/>
      <c r="V280" s="167">
        <f>SUM(V281:V282)</f>
        <v>0</v>
      </c>
      <c r="W280" s="167"/>
      <c r="X280" s="167"/>
      <c r="AG280" t="s">
        <v>102</v>
      </c>
    </row>
    <row r="281" spans="1:60" outlineLevel="1" x14ac:dyDescent="0.2">
      <c r="A281" s="174">
        <v>31</v>
      </c>
      <c r="B281" s="175" t="s">
        <v>296</v>
      </c>
      <c r="C281" s="188" t="s">
        <v>297</v>
      </c>
      <c r="D281" s="176" t="s">
        <v>298</v>
      </c>
      <c r="E281" s="177">
        <v>1550.03</v>
      </c>
      <c r="F281" s="178">
        <v>0</v>
      </c>
      <c r="G281" s="179">
        <f>ROUND(E281*F281,2)</f>
        <v>0</v>
      </c>
      <c r="H281" s="162">
        <v>0</v>
      </c>
      <c r="I281" s="161">
        <f>ROUND(E281*H281,2)</f>
        <v>0</v>
      </c>
      <c r="J281" s="162">
        <v>30</v>
      </c>
      <c r="K281" s="161">
        <f>ROUND(E281*J281,2)</f>
        <v>46500.9</v>
      </c>
      <c r="L281" s="161">
        <v>21</v>
      </c>
      <c r="M281" s="161">
        <f>G281*(1+L281/100)</f>
        <v>0</v>
      </c>
      <c r="N281" s="161">
        <v>3.0000000000000001E-3</v>
      </c>
      <c r="O281" s="161">
        <f>ROUND(E281*N281,2)</f>
        <v>4.6500000000000004</v>
      </c>
      <c r="P281" s="161">
        <v>0</v>
      </c>
      <c r="Q281" s="161">
        <f>ROUND(E281*P281,2)</f>
        <v>0</v>
      </c>
      <c r="R281" s="161"/>
      <c r="S281" s="161" t="s">
        <v>142</v>
      </c>
      <c r="T281" s="161" t="s">
        <v>143</v>
      </c>
      <c r="U281" s="161">
        <v>0</v>
      </c>
      <c r="V281" s="161">
        <f>ROUND(E281*U281,2)</f>
        <v>0</v>
      </c>
      <c r="W281" s="161"/>
      <c r="X281" s="161" t="s">
        <v>108</v>
      </c>
      <c r="Y281" s="151"/>
      <c r="Z281" s="151"/>
      <c r="AA281" s="151"/>
      <c r="AB281" s="151"/>
      <c r="AC281" s="151"/>
      <c r="AD281" s="151"/>
      <c r="AE281" s="151"/>
      <c r="AF281" s="151"/>
      <c r="AG281" s="151" t="s">
        <v>109</v>
      </c>
      <c r="AH281" s="151"/>
      <c r="AI281" s="151"/>
      <c r="AJ281" s="151"/>
      <c r="AK281" s="151"/>
      <c r="AL281" s="151"/>
      <c r="AM281" s="151"/>
      <c r="AN281" s="151"/>
      <c r="AO281" s="151"/>
      <c r="AP281" s="151"/>
      <c r="AQ281" s="151"/>
      <c r="AR281" s="151"/>
      <c r="AS281" s="151"/>
      <c r="AT281" s="151"/>
      <c r="AU281" s="151"/>
      <c r="AV281" s="151"/>
      <c r="AW281" s="151"/>
      <c r="AX281" s="151"/>
      <c r="AY281" s="151"/>
      <c r="AZ281" s="151"/>
      <c r="BA281" s="151"/>
      <c r="BB281" s="151"/>
      <c r="BC281" s="151"/>
      <c r="BD281" s="151"/>
      <c r="BE281" s="151"/>
      <c r="BF281" s="151"/>
      <c r="BG281" s="151"/>
      <c r="BH281" s="151"/>
    </row>
    <row r="282" spans="1:60" ht="22.5" outlineLevel="1" x14ac:dyDescent="0.2">
      <c r="A282" s="159"/>
      <c r="B282" s="160"/>
      <c r="C282" s="189" t="s">
        <v>377</v>
      </c>
      <c r="D282" s="163"/>
      <c r="E282" s="164">
        <v>1550.03</v>
      </c>
      <c r="F282" s="198"/>
      <c r="G282" s="161"/>
      <c r="H282" s="161"/>
      <c r="I282" s="161"/>
      <c r="J282" s="161"/>
      <c r="K282" s="161"/>
      <c r="L282" s="161"/>
      <c r="M282" s="161"/>
      <c r="N282" s="161"/>
      <c r="O282" s="161"/>
      <c r="P282" s="161"/>
      <c r="Q282" s="161"/>
      <c r="R282" s="161"/>
      <c r="S282" s="161"/>
      <c r="T282" s="161"/>
      <c r="U282" s="161"/>
      <c r="V282" s="161"/>
      <c r="W282" s="161"/>
      <c r="X282" s="161"/>
      <c r="Y282" s="151"/>
      <c r="Z282" s="151"/>
      <c r="AA282" s="151"/>
      <c r="AB282" s="151"/>
      <c r="AC282" s="151"/>
      <c r="AD282" s="151"/>
      <c r="AE282" s="151"/>
      <c r="AF282" s="151"/>
      <c r="AG282" s="151" t="s">
        <v>111</v>
      </c>
      <c r="AH282" s="151">
        <v>0</v>
      </c>
      <c r="AI282" s="151"/>
      <c r="AJ282" s="151"/>
      <c r="AK282" s="151"/>
      <c r="AL282" s="151"/>
      <c r="AM282" s="151"/>
      <c r="AN282" s="151"/>
      <c r="AO282" s="151"/>
      <c r="AP282" s="151"/>
      <c r="AQ282" s="151"/>
      <c r="AR282" s="151"/>
      <c r="AS282" s="151"/>
      <c r="AT282" s="151"/>
      <c r="AU282" s="151"/>
      <c r="AV282" s="151"/>
      <c r="AW282" s="151"/>
      <c r="AX282" s="151"/>
      <c r="AY282" s="151"/>
      <c r="AZ282" s="151"/>
      <c r="BA282" s="151"/>
      <c r="BB282" s="151"/>
      <c r="BC282" s="151"/>
      <c r="BD282" s="151"/>
      <c r="BE282" s="151"/>
      <c r="BF282" s="151"/>
      <c r="BG282" s="151"/>
      <c r="BH282" s="151"/>
    </row>
    <row r="283" spans="1:60" x14ac:dyDescent="0.2">
      <c r="A283" s="168" t="s">
        <v>101</v>
      </c>
      <c r="B283" s="169" t="s">
        <v>72</v>
      </c>
      <c r="C283" s="187" t="s">
        <v>73</v>
      </c>
      <c r="D283" s="170"/>
      <c r="E283" s="171"/>
      <c r="F283" s="199"/>
      <c r="G283" s="173">
        <f>SUMIF(AG284:AG340,"&lt;&gt;NOR",G284:G340)</f>
        <v>0</v>
      </c>
      <c r="H283" s="167"/>
      <c r="I283" s="167">
        <f>SUM(I284:I340)</f>
        <v>29066.14</v>
      </c>
      <c r="J283" s="167"/>
      <c r="K283" s="167">
        <f>SUM(K284:K340)</f>
        <v>186863.2</v>
      </c>
      <c r="L283" s="167"/>
      <c r="M283" s="167">
        <f>SUM(M284:M340)</f>
        <v>0</v>
      </c>
      <c r="N283" s="167"/>
      <c r="O283" s="167">
        <f>SUM(O284:O340)</f>
        <v>0.53</v>
      </c>
      <c r="P283" s="167"/>
      <c r="Q283" s="167">
        <f>SUM(Q284:Q340)</f>
        <v>0</v>
      </c>
      <c r="R283" s="167"/>
      <c r="S283" s="167"/>
      <c r="T283" s="167"/>
      <c r="U283" s="167"/>
      <c r="V283" s="167">
        <f>SUM(V284:V340)</f>
        <v>496.01</v>
      </c>
      <c r="W283" s="167"/>
      <c r="X283" s="167"/>
      <c r="AG283" t="s">
        <v>102</v>
      </c>
    </row>
    <row r="284" spans="1:60" outlineLevel="1" x14ac:dyDescent="0.2">
      <c r="A284" s="174">
        <v>32</v>
      </c>
      <c r="B284" s="175" t="s">
        <v>299</v>
      </c>
      <c r="C284" s="188" t="s">
        <v>300</v>
      </c>
      <c r="D284" s="176" t="s">
        <v>105</v>
      </c>
      <c r="E284" s="177">
        <v>3306.7280000000001</v>
      </c>
      <c r="F284" s="178">
        <v>0</v>
      </c>
      <c r="G284" s="179">
        <f>ROUND(E284*F284,2)</f>
        <v>0</v>
      </c>
      <c r="H284" s="162">
        <v>8.7899999999999991</v>
      </c>
      <c r="I284" s="161">
        <f>ROUND(E284*H284,2)</f>
        <v>29066.14</v>
      </c>
      <c r="J284" s="162">
        <v>56.51</v>
      </c>
      <c r="K284" s="161">
        <f>ROUND(E284*J284,2)</f>
        <v>186863.2</v>
      </c>
      <c r="L284" s="161">
        <v>21</v>
      </c>
      <c r="M284" s="161">
        <f>G284*(1+L284/100)</f>
        <v>0</v>
      </c>
      <c r="N284" s="161">
        <v>1.6000000000000001E-4</v>
      </c>
      <c r="O284" s="161">
        <f>ROUND(E284*N284,2)</f>
        <v>0.53</v>
      </c>
      <c r="P284" s="161">
        <v>0</v>
      </c>
      <c r="Q284" s="161">
        <f>ROUND(E284*P284,2)</f>
        <v>0</v>
      </c>
      <c r="R284" s="161"/>
      <c r="S284" s="161" t="s">
        <v>106</v>
      </c>
      <c r="T284" s="161" t="s">
        <v>107</v>
      </c>
      <c r="U284" s="161">
        <v>0.15</v>
      </c>
      <c r="V284" s="161">
        <f>ROUND(E284*U284,2)</f>
        <v>496.01</v>
      </c>
      <c r="W284" s="161"/>
      <c r="X284" s="161" t="s">
        <v>108</v>
      </c>
      <c r="Y284" s="151"/>
      <c r="Z284" s="151"/>
      <c r="AA284" s="151"/>
      <c r="AB284" s="151"/>
      <c r="AC284" s="151"/>
      <c r="AD284" s="151"/>
      <c r="AE284" s="151"/>
      <c r="AF284" s="151"/>
      <c r="AG284" s="151" t="s">
        <v>109</v>
      </c>
      <c r="AH284" s="151"/>
      <c r="AI284" s="151"/>
      <c r="AJ284" s="151"/>
      <c r="AK284" s="151"/>
      <c r="AL284" s="151"/>
      <c r="AM284" s="151"/>
      <c r="AN284" s="151"/>
      <c r="AO284" s="151"/>
      <c r="AP284" s="151"/>
      <c r="AQ284" s="151"/>
      <c r="AR284" s="151"/>
      <c r="AS284" s="151"/>
      <c r="AT284" s="151"/>
      <c r="AU284" s="151"/>
      <c r="AV284" s="151"/>
      <c r="AW284" s="151"/>
      <c r="AX284" s="151"/>
      <c r="AY284" s="151"/>
      <c r="AZ284" s="151"/>
      <c r="BA284" s="151"/>
      <c r="BB284" s="151"/>
      <c r="BC284" s="151"/>
      <c r="BD284" s="151"/>
      <c r="BE284" s="151"/>
      <c r="BF284" s="151"/>
      <c r="BG284" s="151"/>
      <c r="BH284" s="151"/>
    </row>
    <row r="285" spans="1:60" outlineLevel="1" x14ac:dyDescent="0.2">
      <c r="A285" s="159"/>
      <c r="B285" s="160"/>
      <c r="C285" s="189" t="s">
        <v>301</v>
      </c>
      <c r="D285" s="163"/>
      <c r="E285" s="164"/>
      <c r="F285" s="198"/>
      <c r="G285" s="161"/>
      <c r="H285" s="161"/>
      <c r="I285" s="161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61"/>
      <c r="U285" s="161"/>
      <c r="V285" s="161"/>
      <c r="W285" s="161"/>
      <c r="X285" s="161"/>
      <c r="Y285" s="151"/>
      <c r="Z285" s="151"/>
      <c r="AA285" s="151"/>
      <c r="AB285" s="151"/>
      <c r="AC285" s="151"/>
      <c r="AD285" s="151"/>
      <c r="AE285" s="151"/>
      <c r="AF285" s="151"/>
      <c r="AG285" s="151" t="s">
        <v>111</v>
      </c>
      <c r="AH285" s="151">
        <v>0</v>
      </c>
      <c r="AI285" s="151"/>
      <c r="AJ285" s="151"/>
      <c r="AK285" s="151"/>
      <c r="AL285" s="151"/>
      <c r="AM285" s="151"/>
      <c r="AN285" s="151"/>
      <c r="AO285" s="151"/>
      <c r="AP285" s="151"/>
      <c r="AQ285" s="151"/>
      <c r="AR285" s="151"/>
      <c r="AS285" s="151"/>
      <c r="AT285" s="151"/>
      <c r="AU285" s="151"/>
      <c r="AV285" s="151"/>
      <c r="AW285" s="151"/>
      <c r="AX285" s="151"/>
      <c r="AY285" s="151"/>
      <c r="AZ285" s="151"/>
      <c r="BA285" s="151"/>
      <c r="BB285" s="151"/>
      <c r="BC285" s="151"/>
      <c r="BD285" s="151"/>
      <c r="BE285" s="151"/>
      <c r="BF285" s="151"/>
      <c r="BG285" s="151"/>
      <c r="BH285" s="151"/>
    </row>
    <row r="286" spans="1:60" outlineLevel="1" x14ac:dyDescent="0.2">
      <c r="A286" s="159"/>
      <c r="B286" s="160"/>
      <c r="C286" s="189" t="s">
        <v>125</v>
      </c>
      <c r="D286" s="163"/>
      <c r="E286" s="164"/>
      <c r="F286" s="198"/>
      <c r="G286" s="161"/>
      <c r="H286" s="161"/>
      <c r="I286" s="161"/>
      <c r="J286" s="161"/>
      <c r="K286" s="161"/>
      <c r="L286" s="161"/>
      <c r="M286" s="161"/>
      <c r="N286" s="161"/>
      <c r="O286" s="161"/>
      <c r="P286" s="161"/>
      <c r="Q286" s="161"/>
      <c r="R286" s="161"/>
      <c r="S286" s="161"/>
      <c r="T286" s="161"/>
      <c r="U286" s="161"/>
      <c r="V286" s="161"/>
      <c r="W286" s="161"/>
      <c r="X286" s="161"/>
      <c r="Y286" s="151"/>
      <c r="Z286" s="151"/>
      <c r="AA286" s="151"/>
      <c r="AB286" s="151"/>
      <c r="AC286" s="151"/>
      <c r="AD286" s="151"/>
      <c r="AE286" s="151"/>
      <c r="AF286" s="151"/>
      <c r="AG286" s="151" t="s">
        <v>111</v>
      </c>
      <c r="AH286" s="151">
        <v>0</v>
      </c>
      <c r="AI286" s="151"/>
      <c r="AJ286" s="151"/>
      <c r="AK286" s="151"/>
      <c r="AL286" s="151"/>
      <c r="AM286" s="151"/>
      <c r="AN286" s="151"/>
      <c r="AO286" s="151"/>
      <c r="AP286" s="151"/>
      <c r="AQ286" s="151"/>
      <c r="AR286" s="151"/>
      <c r="AS286" s="151"/>
      <c r="AT286" s="151"/>
      <c r="AU286" s="151"/>
      <c r="AV286" s="151"/>
      <c r="AW286" s="151"/>
      <c r="AX286" s="151"/>
      <c r="AY286" s="151"/>
      <c r="AZ286" s="151"/>
      <c r="BA286" s="151"/>
      <c r="BB286" s="151"/>
      <c r="BC286" s="151"/>
      <c r="BD286" s="151"/>
      <c r="BE286" s="151"/>
      <c r="BF286" s="151"/>
      <c r="BG286" s="151"/>
      <c r="BH286" s="151"/>
    </row>
    <row r="287" spans="1:60" ht="22.5" outlineLevel="1" x14ac:dyDescent="0.2">
      <c r="A287" s="159"/>
      <c r="B287" s="160"/>
      <c r="C287" s="189" t="s">
        <v>302</v>
      </c>
      <c r="D287" s="163"/>
      <c r="E287" s="164">
        <v>0.54</v>
      </c>
      <c r="F287" s="198"/>
      <c r="G287" s="161"/>
      <c r="H287" s="161"/>
      <c r="I287" s="161"/>
      <c r="J287" s="161"/>
      <c r="K287" s="161"/>
      <c r="L287" s="161"/>
      <c r="M287" s="161"/>
      <c r="N287" s="161"/>
      <c r="O287" s="161"/>
      <c r="P287" s="161"/>
      <c r="Q287" s="161"/>
      <c r="R287" s="161"/>
      <c r="S287" s="161"/>
      <c r="T287" s="161"/>
      <c r="U287" s="161"/>
      <c r="V287" s="161"/>
      <c r="W287" s="161"/>
      <c r="X287" s="161"/>
      <c r="Y287" s="151"/>
      <c r="Z287" s="151"/>
      <c r="AA287" s="151"/>
      <c r="AB287" s="151"/>
      <c r="AC287" s="151"/>
      <c r="AD287" s="151"/>
      <c r="AE287" s="151"/>
      <c r="AF287" s="151"/>
      <c r="AG287" s="151" t="s">
        <v>111</v>
      </c>
      <c r="AH287" s="151">
        <v>0</v>
      </c>
      <c r="AI287" s="151"/>
      <c r="AJ287" s="151"/>
      <c r="AK287" s="151"/>
      <c r="AL287" s="151"/>
      <c r="AM287" s="151"/>
      <c r="AN287" s="151"/>
      <c r="AO287" s="151"/>
      <c r="AP287" s="151"/>
      <c r="AQ287" s="151"/>
      <c r="AR287" s="151"/>
      <c r="AS287" s="151"/>
      <c r="AT287" s="151"/>
      <c r="AU287" s="151"/>
      <c r="AV287" s="151"/>
      <c r="AW287" s="151"/>
      <c r="AX287" s="151"/>
      <c r="AY287" s="151"/>
      <c r="AZ287" s="151"/>
      <c r="BA287" s="151"/>
      <c r="BB287" s="151"/>
      <c r="BC287" s="151"/>
      <c r="BD287" s="151"/>
      <c r="BE287" s="151"/>
      <c r="BF287" s="151"/>
      <c r="BG287" s="151"/>
      <c r="BH287" s="151"/>
    </row>
    <row r="288" spans="1:60" ht="22.5" outlineLevel="1" x14ac:dyDescent="0.2">
      <c r="A288" s="159"/>
      <c r="B288" s="160"/>
      <c r="C288" s="189" t="s">
        <v>303</v>
      </c>
      <c r="D288" s="163"/>
      <c r="E288" s="164">
        <v>0.54</v>
      </c>
      <c r="F288" s="198"/>
      <c r="G288" s="161"/>
      <c r="H288" s="161"/>
      <c r="I288" s="161"/>
      <c r="J288" s="161"/>
      <c r="K288" s="161"/>
      <c r="L288" s="161"/>
      <c r="M288" s="161"/>
      <c r="N288" s="161"/>
      <c r="O288" s="161"/>
      <c r="P288" s="161"/>
      <c r="Q288" s="161"/>
      <c r="R288" s="161"/>
      <c r="S288" s="161"/>
      <c r="T288" s="161"/>
      <c r="U288" s="161"/>
      <c r="V288" s="161"/>
      <c r="W288" s="161"/>
      <c r="X288" s="161"/>
      <c r="Y288" s="151"/>
      <c r="Z288" s="151"/>
      <c r="AA288" s="151"/>
      <c r="AB288" s="151"/>
      <c r="AC288" s="151"/>
      <c r="AD288" s="151"/>
      <c r="AE288" s="151"/>
      <c r="AF288" s="151"/>
      <c r="AG288" s="151" t="s">
        <v>111</v>
      </c>
      <c r="AH288" s="151">
        <v>0</v>
      </c>
      <c r="AI288" s="151"/>
      <c r="AJ288" s="151"/>
      <c r="AK288" s="151"/>
      <c r="AL288" s="151"/>
      <c r="AM288" s="151"/>
      <c r="AN288" s="151"/>
      <c r="AO288" s="151"/>
      <c r="AP288" s="151"/>
      <c r="AQ288" s="151"/>
      <c r="AR288" s="151"/>
      <c r="AS288" s="151"/>
      <c r="AT288" s="151"/>
      <c r="AU288" s="151"/>
      <c r="AV288" s="151"/>
      <c r="AW288" s="151"/>
      <c r="AX288" s="151"/>
      <c r="AY288" s="151"/>
      <c r="AZ288" s="151"/>
      <c r="BA288" s="151"/>
      <c r="BB288" s="151"/>
      <c r="BC288" s="151"/>
      <c r="BD288" s="151"/>
      <c r="BE288" s="151"/>
      <c r="BF288" s="151"/>
      <c r="BG288" s="151"/>
      <c r="BH288" s="151"/>
    </row>
    <row r="289" spans="1:60" ht="22.5" outlineLevel="1" x14ac:dyDescent="0.2">
      <c r="A289" s="159"/>
      <c r="B289" s="160"/>
      <c r="C289" s="189" t="s">
        <v>304</v>
      </c>
      <c r="D289" s="163"/>
      <c r="E289" s="164">
        <v>0.54</v>
      </c>
      <c r="F289" s="198"/>
      <c r="G289" s="161"/>
      <c r="H289" s="161"/>
      <c r="I289" s="161"/>
      <c r="J289" s="161"/>
      <c r="K289" s="161"/>
      <c r="L289" s="161"/>
      <c r="M289" s="161"/>
      <c r="N289" s="161"/>
      <c r="O289" s="161"/>
      <c r="P289" s="161"/>
      <c r="Q289" s="161"/>
      <c r="R289" s="161"/>
      <c r="S289" s="161"/>
      <c r="T289" s="161"/>
      <c r="U289" s="161"/>
      <c r="V289" s="161"/>
      <c r="W289" s="161"/>
      <c r="X289" s="161"/>
      <c r="Y289" s="151"/>
      <c r="Z289" s="151"/>
      <c r="AA289" s="151"/>
      <c r="AB289" s="151"/>
      <c r="AC289" s="151"/>
      <c r="AD289" s="151"/>
      <c r="AE289" s="151"/>
      <c r="AF289" s="151"/>
      <c r="AG289" s="151" t="s">
        <v>111</v>
      </c>
      <c r="AH289" s="151">
        <v>0</v>
      </c>
      <c r="AI289" s="151"/>
      <c r="AJ289" s="151"/>
      <c r="AK289" s="151"/>
      <c r="AL289" s="151"/>
      <c r="AM289" s="151"/>
      <c r="AN289" s="151"/>
      <c r="AO289" s="151"/>
      <c r="AP289" s="151"/>
      <c r="AQ289" s="151"/>
      <c r="AR289" s="151"/>
      <c r="AS289" s="151"/>
      <c r="AT289" s="151"/>
      <c r="AU289" s="151"/>
      <c r="AV289" s="151"/>
      <c r="AW289" s="151"/>
      <c r="AX289" s="151"/>
      <c r="AY289" s="151"/>
      <c r="AZ289" s="151"/>
      <c r="BA289" s="151"/>
      <c r="BB289" s="151"/>
      <c r="BC289" s="151"/>
      <c r="BD289" s="151"/>
      <c r="BE289" s="151"/>
      <c r="BF289" s="151"/>
      <c r="BG289" s="151"/>
      <c r="BH289" s="151"/>
    </row>
    <row r="290" spans="1:60" ht="22.5" outlineLevel="1" x14ac:dyDescent="0.2">
      <c r="A290" s="159"/>
      <c r="B290" s="160"/>
      <c r="C290" s="189" t="s">
        <v>305</v>
      </c>
      <c r="D290" s="163"/>
      <c r="E290" s="164">
        <v>2.12</v>
      </c>
      <c r="F290" s="198"/>
      <c r="G290" s="161"/>
      <c r="H290" s="161"/>
      <c r="I290" s="161"/>
      <c r="J290" s="161"/>
      <c r="K290" s="161"/>
      <c r="L290" s="161"/>
      <c r="M290" s="161"/>
      <c r="N290" s="161"/>
      <c r="O290" s="161"/>
      <c r="P290" s="161"/>
      <c r="Q290" s="161"/>
      <c r="R290" s="161"/>
      <c r="S290" s="161"/>
      <c r="T290" s="161"/>
      <c r="U290" s="161"/>
      <c r="V290" s="161"/>
      <c r="W290" s="161"/>
      <c r="X290" s="161"/>
      <c r="Y290" s="151"/>
      <c r="Z290" s="151"/>
      <c r="AA290" s="151"/>
      <c r="AB290" s="151"/>
      <c r="AC290" s="151"/>
      <c r="AD290" s="151"/>
      <c r="AE290" s="151"/>
      <c r="AF290" s="151"/>
      <c r="AG290" s="151" t="s">
        <v>111</v>
      </c>
      <c r="AH290" s="151">
        <v>0</v>
      </c>
      <c r="AI290" s="151"/>
      <c r="AJ290" s="151"/>
      <c r="AK290" s="151"/>
      <c r="AL290" s="151"/>
      <c r="AM290" s="151"/>
      <c r="AN290" s="151"/>
      <c r="AO290" s="151"/>
      <c r="AP290" s="151"/>
      <c r="AQ290" s="151"/>
      <c r="AR290" s="151"/>
      <c r="AS290" s="151"/>
      <c r="AT290" s="151"/>
      <c r="AU290" s="151"/>
      <c r="AV290" s="151"/>
      <c r="AW290" s="151"/>
      <c r="AX290" s="151"/>
      <c r="AY290" s="151"/>
      <c r="AZ290" s="151"/>
      <c r="BA290" s="151"/>
      <c r="BB290" s="151"/>
      <c r="BC290" s="151"/>
      <c r="BD290" s="151"/>
      <c r="BE290" s="151"/>
      <c r="BF290" s="151"/>
      <c r="BG290" s="151"/>
      <c r="BH290" s="151"/>
    </row>
    <row r="291" spans="1:60" ht="22.5" outlineLevel="1" x14ac:dyDescent="0.2">
      <c r="A291" s="159"/>
      <c r="B291" s="160"/>
      <c r="C291" s="189" t="s">
        <v>306</v>
      </c>
      <c r="D291" s="163"/>
      <c r="E291" s="164">
        <v>2.16</v>
      </c>
      <c r="F291" s="198"/>
      <c r="G291" s="161"/>
      <c r="H291" s="161"/>
      <c r="I291" s="161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61"/>
      <c r="U291" s="161"/>
      <c r="V291" s="161"/>
      <c r="W291" s="161"/>
      <c r="X291" s="161"/>
      <c r="Y291" s="151"/>
      <c r="Z291" s="151"/>
      <c r="AA291" s="151"/>
      <c r="AB291" s="151"/>
      <c r="AC291" s="151"/>
      <c r="AD291" s="151"/>
      <c r="AE291" s="151"/>
      <c r="AF291" s="151"/>
      <c r="AG291" s="151" t="s">
        <v>111</v>
      </c>
      <c r="AH291" s="151">
        <v>0</v>
      </c>
      <c r="AI291" s="151"/>
      <c r="AJ291" s="151"/>
      <c r="AK291" s="151"/>
      <c r="AL291" s="151"/>
      <c r="AM291" s="151"/>
      <c r="AN291" s="151"/>
      <c r="AO291" s="151"/>
      <c r="AP291" s="151"/>
      <c r="AQ291" s="151"/>
      <c r="AR291" s="151"/>
      <c r="AS291" s="151"/>
      <c r="AT291" s="151"/>
      <c r="AU291" s="151"/>
      <c r="AV291" s="151"/>
      <c r="AW291" s="151"/>
      <c r="AX291" s="151"/>
      <c r="AY291" s="151"/>
      <c r="AZ291" s="151"/>
      <c r="BA291" s="151"/>
      <c r="BB291" s="151"/>
      <c r="BC291" s="151"/>
      <c r="BD291" s="151"/>
      <c r="BE291" s="151"/>
      <c r="BF291" s="151"/>
      <c r="BG291" s="151"/>
      <c r="BH291" s="151"/>
    </row>
    <row r="292" spans="1:60" ht="22.5" outlineLevel="1" x14ac:dyDescent="0.2">
      <c r="A292" s="159"/>
      <c r="B292" s="160"/>
      <c r="C292" s="189" t="s">
        <v>307</v>
      </c>
      <c r="D292" s="163"/>
      <c r="E292" s="164">
        <v>0.54</v>
      </c>
      <c r="F292" s="198"/>
      <c r="G292" s="161"/>
      <c r="H292" s="161"/>
      <c r="I292" s="161"/>
      <c r="J292" s="161"/>
      <c r="K292" s="161"/>
      <c r="L292" s="161"/>
      <c r="M292" s="161"/>
      <c r="N292" s="161"/>
      <c r="O292" s="161"/>
      <c r="P292" s="161"/>
      <c r="Q292" s="161"/>
      <c r="R292" s="161"/>
      <c r="S292" s="161"/>
      <c r="T292" s="161"/>
      <c r="U292" s="161"/>
      <c r="V292" s="161"/>
      <c r="W292" s="161"/>
      <c r="X292" s="161"/>
      <c r="Y292" s="151"/>
      <c r="Z292" s="151"/>
      <c r="AA292" s="151"/>
      <c r="AB292" s="151"/>
      <c r="AC292" s="151"/>
      <c r="AD292" s="151"/>
      <c r="AE292" s="151"/>
      <c r="AF292" s="151"/>
      <c r="AG292" s="151" t="s">
        <v>111</v>
      </c>
      <c r="AH292" s="151">
        <v>0</v>
      </c>
      <c r="AI292" s="151"/>
      <c r="AJ292" s="151"/>
      <c r="AK292" s="151"/>
      <c r="AL292" s="151"/>
      <c r="AM292" s="151"/>
      <c r="AN292" s="151"/>
      <c r="AO292" s="151"/>
      <c r="AP292" s="151"/>
      <c r="AQ292" s="151"/>
      <c r="AR292" s="151"/>
      <c r="AS292" s="151"/>
      <c r="AT292" s="151"/>
      <c r="AU292" s="151"/>
      <c r="AV292" s="151"/>
      <c r="AW292" s="151"/>
      <c r="AX292" s="151"/>
      <c r="AY292" s="151"/>
      <c r="AZ292" s="151"/>
      <c r="BA292" s="151"/>
      <c r="BB292" s="151"/>
      <c r="BC292" s="151"/>
      <c r="BD292" s="151"/>
      <c r="BE292" s="151"/>
      <c r="BF292" s="151"/>
      <c r="BG292" s="151"/>
      <c r="BH292" s="151"/>
    </row>
    <row r="293" spans="1:60" ht="22.5" outlineLevel="1" x14ac:dyDescent="0.2">
      <c r="A293" s="159"/>
      <c r="B293" s="160"/>
      <c r="C293" s="189" t="s">
        <v>308</v>
      </c>
      <c r="D293" s="163"/>
      <c r="E293" s="164">
        <v>0.54</v>
      </c>
      <c r="F293" s="198"/>
      <c r="G293" s="161"/>
      <c r="H293" s="161"/>
      <c r="I293" s="161"/>
      <c r="J293" s="161"/>
      <c r="K293" s="161"/>
      <c r="L293" s="161"/>
      <c r="M293" s="161"/>
      <c r="N293" s="161"/>
      <c r="O293" s="161"/>
      <c r="P293" s="161"/>
      <c r="Q293" s="161"/>
      <c r="R293" s="161"/>
      <c r="S293" s="161"/>
      <c r="T293" s="161"/>
      <c r="U293" s="161"/>
      <c r="V293" s="161"/>
      <c r="W293" s="161"/>
      <c r="X293" s="161"/>
      <c r="Y293" s="151"/>
      <c r="Z293" s="151"/>
      <c r="AA293" s="151"/>
      <c r="AB293" s="151"/>
      <c r="AC293" s="151"/>
      <c r="AD293" s="151"/>
      <c r="AE293" s="151"/>
      <c r="AF293" s="151"/>
      <c r="AG293" s="151" t="s">
        <v>111</v>
      </c>
      <c r="AH293" s="151">
        <v>0</v>
      </c>
      <c r="AI293" s="151"/>
      <c r="AJ293" s="151"/>
      <c r="AK293" s="151"/>
      <c r="AL293" s="151"/>
      <c r="AM293" s="151"/>
      <c r="AN293" s="151"/>
      <c r="AO293" s="151"/>
      <c r="AP293" s="151"/>
      <c r="AQ293" s="151"/>
      <c r="AR293" s="151"/>
      <c r="AS293" s="151"/>
      <c r="AT293" s="151"/>
      <c r="AU293" s="151"/>
      <c r="AV293" s="151"/>
      <c r="AW293" s="151"/>
      <c r="AX293" s="151"/>
      <c r="AY293" s="151"/>
      <c r="AZ293" s="151"/>
      <c r="BA293" s="151"/>
      <c r="BB293" s="151"/>
      <c r="BC293" s="151"/>
      <c r="BD293" s="151"/>
      <c r="BE293" s="151"/>
      <c r="BF293" s="151"/>
      <c r="BG293" s="151"/>
      <c r="BH293" s="151"/>
    </row>
    <row r="294" spans="1:60" ht="22.5" outlineLevel="1" x14ac:dyDescent="0.2">
      <c r="A294" s="159"/>
      <c r="B294" s="160"/>
      <c r="C294" s="189" t="s">
        <v>309</v>
      </c>
      <c r="D294" s="163"/>
      <c r="E294" s="164">
        <v>1.08</v>
      </c>
      <c r="F294" s="198"/>
      <c r="G294" s="161"/>
      <c r="H294" s="161"/>
      <c r="I294" s="161"/>
      <c r="J294" s="161"/>
      <c r="K294" s="161"/>
      <c r="L294" s="161"/>
      <c r="M294" s="161"/>
      <c r="N294" s="161"/>
      <c r="O294" s="161"/>
      <c r="P294" s="161"/>
      <c r="Q294" s="161"/>
      <c r="R294" s="161"/>
      <c r="S294" s="161"/>
      <c r="T294" s="161"/>
      <c r="U294" s="161"/>
      <c r="V294" s="161"/>
      <c r="W294" s="161"/>
      <c r="X294" s="161"/>
      <c r="Y294" s="151"/>
      <c r="Z294" s="151"/>
      <c r="AA294" s="151"/>
      <c r="AB294" s="151"/>
      <c r="AC294" s="151"/>
      <c r="AD294" s="151"/>
      <c r="AE294" s="151"/>
      <c r="AF294" s="151"/>
      <c r="AG294" s="151" t="s">
        <v>111</v>
      </c>
      <c r="AH294" s="151">
        <v>0</v>
      </c>
      <c r="AI294" s="151"/>
      <c r="AJ294" s="151"/>
      <c r="AK294" s="151"/>
      <c r="AL294" s="151"/>
      <c r="AM294" s="151"/>
      <c r="AN294" s="151"/>
      <c r="AO294" s="151"/>
      <c r="AP294" s="151"/>
      <c r="AQ294" s="151"/>
      <c r="AR294" s="151"/>
      <c r="AS294" s="151"/>
      <c r="AT294" s="151"/>
      <c r="AU294" s="151"/>
      <c r="AV294" s="151"/>
      <c r="AW294" s="151"/>
      <c r="AX294" s="151"/>
      <c r="AY294" s="151"/>
      <c r="AZ294" s="151"/>
      <c r="BA294" s="151"/>
      <c r="BB294" s="151"/>
      <c r="BC294" s="151"/>
      <c r="BD294" s="151"/>
      <c r="BE294" s="151"/>
      <c r="BF294" s="151"/>
      <c r="BG294" s="151"/>
      <c r="BH294" s="151"/>
    </row>
    <row r="295" spans="1:60" ht="22.5" outlineLevel="1" x14ac:dyDescent="0.2">
      <c r="A295" s="159"/>
      <c r="B295" s="160"/>
      <c r="C295" s="189" t="s">
        <v>310</v>
      </c>
      <c r="D295" s="163"/>
      <c r="E295" s="164">
        <v>0.54</v>
      </c>
      <c r="F295" s="198"/>
      <c r="G295" s="161"/>
      <c r="H295" s="161"/>
      <c r="I295" s="161"/>
      <c r="J295" s="161"/>
      <c r="K295" s="161"/>
      <c r="L295" s="161"/>
      <c r="M295" s="161"/>
      <c r="N295" s="161"/>
      <c r="O295" s="161"/>
      <c r="P295" s="161"/>
      <c r="Q295" s="161"/>
      <c r="R295" s="161"/>
      <c r="S295" s="161"/>
      <c r="T295" s="161"/>
      <c r="U295" s="161"/>
      <c r="V295" s="161"/>
      <c r="W295" s="161"/>
      <c r="X295" s="161"/>
      <c r="Y295" s="151"/>
      <c r="Z295" s="151"/>
      <c r="AA295" s="151"/>
      <c r="AB295" s="151"/>
      <c r="AC295" s="151"/>
      <c r="AD295" s="151"/>
      <c r="AE295" s="151"/>
      <c r="AF295" s="151"/>
      <c r="AG295" s="151" t="s">
        <v>111</v>
      </c>
      <c r="AH295" s="151">
        <v>0</v>
      </c>
      <c r="AI295" s="151"/>
      <c r="AJ295" s="151"/>
      <c r="AK295" s="151"/>
      <c r="AL295" s="151"/>
      <c r="AM295" s="151"/>
      <c r="AN295" s="151"/>
      <c r="AO295" s="151"/>
      <c r="AP295" s="151"/>
      <c r="AQ295" s="151"/>
      <c r="AR295" s="151"/>
      <c r="AS295" s="151"/>
      <c r="AT295" s="151"/>
      <c r="AU295" s="151"/>
      <c r="AV295" s="151"/>
      <c r="AW295" s="151"/>
      <c r="AX295" s="151"/>
      <c r="AY295" s="151"/>
      <c r="AZ295" s="151"/>
      <c r="BA295" s="151"/>
      <c r="BB295" s="151"/>
      <c r="BC295" s="151"/>
      <c r="BD295" s="151"/>
      <c r="BE295" s="151"/>
      <c r="BF295" s="151"/>
      <c r="BG295" s="151"/>
      <c r="BH295" s="151"/>
    </row>
    <row r="296" spans="1:60" ht="22.5" outlineLevel="1" x14ac:dyDescent="0.2">
      <c r="A296" s="159"/>
      <c r="B296" s="160"/>
      <c r="C296" s="189" t="s">
        <v>311</v>
      </c>
      <c r="D296" s="163"/>
      <c r="E296" s="164">
        <v>1.08</v>
      </c>
      <c r="F296" s="198"/>
      <c r="G296" s="161"/>
      <c r="H296" s="161"/>
      <c r="I296" s="161"/>
      <c r="J296" s="161"/>
      <c r="K296" s="161"/>
      <c r="L296" s="161"/>
      <c r="M296" s="161"/>
      <c r="N296" s="161"/>
      <c r="O296" s="161"/>
      <c r="P296" s="161"/>
      <c r="Q296" s="161"/>
      <c r="R296" s="161"/>
      <c r="S296" s="161"/>
      <c r="T296" s="161"/>
      <c r="U296" s="161"/>
      <c r="V296" s="161"/>
      <c r="W296" s="161"/>
      <c r="X296" s="161"/>
      <c r="Y296" s="151"/>
      <c r="Z296" s="151"/>
      <c r="AA296" s="151"/>
      <c r="AB296" s="151"/>
      <c r="AC296" s="151"/>
      <c r="AD296" s="151"/>
      <c r="AE296" s="151"/>
      <c r="AF296" s="151"/>
      <c r="AG296" s="151" t="s">
        <v>111</v>
      </c>
      <c r="AH296" s="151">
        <v>0</v>
      </c>
      <c r="AI296" s="151"/>
      <c r="AJ296" s="151"/>
      <c r="AK296" s="151"/>
      <c r="AL296" s="151"/>
      <c r="AM296" s="151"/>
      <c r="AN296" s="151"/>
      <c r="AO296" s="151"/>
      <c r="AP296" s="151"/>
      <c r="AQ296" s="151"/>
      <c r="AR296" s="151"/>
      <c r="AS296" s="151"/>
      <c r="AT296" s="151"/>
      <c r="AU296" s="151"/>
      <c r="AV296" s="151"/>
      <c r="AW296" s="151"/>
      <c r="AX296" s="151"/>
      <c r="AY296" s="151"/>
      <c r="AZ296" s="151"/>
      <c r="BA296" s="151"/>
      <c r="BB296" s="151"/>
      <c r="BC296" s="151"/>
      <c r="BD296" s="151"/>
      <c r="BE296" s="151"/>
      <c r="BF296" s="151"/>
      <c r="BG296" s="151"/>
      <c r="BH296" s="151"/>
    </row>
    <row r="297" spans="1:60" ht="22.5" outlineLevel="1" x14ac:dyDescent="0.2">
      <c r="A297" s="159"/>
      <c r="B297" s="160"/>
      <c r="C297" s="189" t="s">
        <v>312</v>
      </c>
      <c r="D297" s="163"/>
      <c r="E297" s="164">
        <v>0.55000000000000004</v>
      </c>
      <c r="F297" s="198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51"/>
      <c r="Z297" s="151"/>
      <c r="AA297" s="151"/>
      <c r="AB297" s="151"/>
      <c r="AC297" s="151"/>
      <c r="AD297" s="151"/>
      <c r="AE297" s="151"/>
      <c r="AF297" s="151"/>
      <c r="AG297" s="151" t="s">
        <v>111</v>
      </c>
      <c r="AH297" s="151">
        <v>0</v>
      </c>
      <c r="AI297" s="151"/>
      <c r="AJ297" s="151"/>
      <c r="AK297" s="151"/>
      <c r="AL297" s="151"/>
      <c r="AM297" s="151"/>
      <c r="AN297" s="151"/>
      <c r="AO297" s="151"/>
      <c r="AP297" s="151"/>
      <c r="AQ297" s="151"/>
      <c r="AR297" s="151"/>
      <c r="AS297" s="151"/>
      <c r="AT297" s="151"/>
      <c r="AU297" s="151"/>
      <c r="AV297" s="151"/>
      <c r="AW297" s="151"/>
      <c r="AX297" s="151"/>
      <c r="AY297" s="151"/>
      <c r="AZ297" s="151"/>
      <c r="BA297" s="151"/>
      <c r="BB297" s="151"/>
      <c r="BC297" s="151"/>
      <c r="BD297" s="151"/>
      <c r="BE297" s="151"/>
      <c r="BF297" s="151"/>
      <c r="BG297" s="151"/>
      <c r="BH297" s="151"/>
    </row>
    <row r="298" spans="1:60" ht="22.5" outlineLevel="1" x14ac:dyDescent="0.2">
      <c r="A298" s="159"/>
      <c r="B298" s="160"/>
      <c r="C298" s="189" t="s">
        <v>313</v>
      </c>
      <c r="D298" s="163"/>
      <c r="E298" s="164">
        <v>3.78</v>
      </c>
      <c r="F298" s="198"/>
      <c r="G298" s="161"/>
      <c r="H298" s="161"/>
      <c r="I298" s="161"/>
      <c r="J298" s="161"/>
      <c r="K298" s="161"/>
      <c r="L298" s="161"/>
      <c r="M298" s="161"/>
      <c r="N298" s="161"/>
      <c r="O298" s="161"/>
      <c r="P298" s="161"/>
      <c r="Q298" s="161"/>
      <c r="R298" s="161"/>
      <c r="S298" s="161"/>
      <c r="T298" s="161"/>
      <c r="U298" s="161"/>
      <c r="V298" s="161"/>
      <c r="W298" s="161"/>
      <c r="X298" s="161"/>
      <c r="Y298" s="151"/>
      <c r="Z298" s="151"/>
      <c r="AA298" s="151"/>
      <c r="AB298" s="151"/>
      <c r="AC298" s="151"/>
      <c r="AD298" s="151"/>
      <c r="AE298" s="151"/>
      <c r="AF298" s="151"/>
      <c r="AG298" s="151" t="s">
        <v>111</v>
      </c>
      <c r="AH298" s="151">
        <v>0</v>
      </c>
      <c r="AI298" s="151"/>
      <c r="AJ298" s="151"/>
      <c r="AK298" s="151"/>
      <c r="AL298" s="151"/>
      <c r="AM298" s="151"/>
      <c r="AN298" s="151"/>
      <c r="AO298" s="151"/>
      <c r="AP298" s="151"/>
      <c r="AQ298" s="151"/>
      <c r="AR298" s="151"/>
      <c r="AS298" s="151"/>
      <c r="AT298" s="151"/>
      <c r="AU298" s="151"/>
      <c r="AV298" s="151"/>
      <c r="AW298" s="151"/>
      <c r="AX298" s="151"/>
      <c r="AY298" s="151"/>
      <c r="AZ298" s="151"/>
      <c r="BA298" s="151"/>
      <c r="BB298" s="151"/>
      <c r="BC298" s="151"/>
      <c r="BD298" s="151"/>
      <c r="BE298" s="151"/>
      <c r="BF298" s="151"/>
      <c r="BG298" s="151"/>
      <c r="BH298" s="151"/>
    </row>
    <row r="299" spans="1:60" ht="22.5" outlineLevel="1" x14ac:dyDescent="0.2">
      <c r="A299" s="159"/>
      <c r="B299" s="160"/>
      <c r="C299" s="189" t="s">
        <v>314</v>
      </c>
      <c r="D299" s="163"/>
      <c r="E299" s="164">
        <v>1.62</v>
      </c>
      <c r="F299" s="198"/>
      <c r="G299" s="161"/>
      <c r="H299" s="161"/>
      <c r="I299" s="161"/>
      <c r="J299" s="161"/>
      <c r="K299" s="161"/>
      <c r="L299" s="161"/>
      <c r="M299" s="161"/>
      <c r="N299" s="161"/>
      <c r="O299" s="161"/>
      <c r="P299" s="161"/>
      <c r="Q299" s="161"/>
      <c r="R299" s="161"/>
      <c r="S299" s="161"/>
      <c r="T299" s="161"/>
      <c r="U299" s="161"/>
      <c r="V299" s="161"/>
      <c r="W299" s="161"/>
      <c r="X299" s="161"/>
      <c r="Y299" s="151"/>
      <c r="Z299" s="151"/>
      <c r="AA299" s="151"/>
      <c r="AB299" s="151"/>
      <c r="AC299" s="151"/>
      <c r="AD299" s="151"/>
      <c r="AE299" s="151"/>
      <c r="AF299" s="151"/>
      <c r="AG299" s="151" t="s">
        <v>111</v>
      </c>
      <c r="AH299" s="151">
        <v>0</v>
      </c>
      <c r="AI299" s="151"/>
      <c r="AJ299" s="151"/>
      <c r="AK299" s="151"/>
      <c r="AL299" s="151"/>
      <c r="AM299" s="151"/>
      <c r="AN299" s="151"/>
      <c r="AO299" s="151"/>
      <c r="AP299" s="151"/>
      <c r="AQ299" s="151"/>
      <c r="AR299" s="151"/>
      <c r="AS299" s="151"/>
      <c r="AT299" s="151"/>
      <c r="AU299" s="151"/>
      <c r="AV299" s="151"/>
      <c r="AW299" s="151"/>
      <c r="AX299" s="151"/>
      <c r="AY299" s="151"/>
      <c r="AZ299" s="151"/>
      <c r="BA299" s="151"/>
      <c r="BB299" s="151"/>
      <c r="BC299" s="151"/>
      <c r="BD299" s="151"/>
      <c r="BE299" s="151"/>
      <c r="BF299" s="151"/>
      <c r="BG299" s="151"/>
      <c r="BH299" s="151"/>
    </row>
    <row r="300" spans="1:60" ht="22.5" outlineLevel="1" x14ac:dyDescent="0.2">
      <c r="A300" s="159"/>
      <c r="B300" s="160"/>
      <c r="C300" s="189" t="s">
        <v>315</v>
      </c>
      <c r="D300" s="163"/>
      <c r="E300" s="164">
        <v>0.54</v>
      </c>
      <c r="F300" s="198"/>
      <c r="G300" s="161"/>
      <c r="H300" s="161"/>
      <c r="I300" s="161"/>
      <c r="J300" s="161"/>
      <c r="K300" s="161"/>
      <c r="L300" s="161"/>
      <c r="M300" s="161"/>
      <c r="N300" s="161"/>
      <c r="O300" s="161"/>
      <c r="P300" s="161"/>
      <c r="Q300" s="161"/>
      <c r="R300" s="161"/>
      <c r="S300" s="161"/>
      <c r="T300" s="161"/>
      <c r="U300" s="161"/>
      <c r="V300" s="161"/>
      <c r="W300" s="161"/>
      <c r="X300" s="161"/>
      <c r="Y300" s="151"/>
      <c r="Z300" s="151"/>
      <c r="AA300" s="151"/>
      <c r="AB300" s="151"/>
      <c r="AC300" s="151"/>
      <c r="AD300" s="151"/>
      <c r="AE300" s="151"/>
      <c r="AF300" s="151"/>
      <c r="AG300" s="151" t="s">
        <v>111</v>
      </c>
      <c r="AH300" s="151">
        <v>0</v>
      </c>
      <c r="AI300" s="151"/>
      <c r="AJ300" s="151"/>
      <c r="AK300" s="151"/>
      <c r="AL300" s="151"/>
      <c r="AM300" s="151"/>
      <c r="AN300" s="151"/>
      <c r="AO300" s="151"/>
      <c r="AP300" s="151"/>
      <c r="AQ300" s="151"/>
      <c r="AR300" s="151"/>
      <c r="AS300" s="151"/>
      <c r="AT300" s="151"/>
      <c r="AU300" s="151"/>
      <c r="AV300" s="151"/>
      <c r="AW300" s="151"/>
      <c r="AX300" s="151"/>
      <c r="AY300" s="151"/>
      <c r="AZ300" s="151"/>
      <c r="BA300" s="151"/>
      <c r="BB300" s="151"/>
      <c r="BC300" s="151"/>
      <c r="BD300" s="151"/>
      <c r="BE300" s="151"/>
      <c r="BF300" s="151"/>
      <c r="BG300" s="151"/>
      <c r="BH300" s="151"/>
    </row>
    <row r="301" spans="1:60" ht="22.5" outlineLevel="1" x14ac:dyDescent="0.2">
      <c r="A301" s="159"/>
      <c r="B301" s="160"/>
      <c r="C301" s="189" t="s">
        <v>316</v>
      </c>
      <c r="D301" s="163"/>
      <c r="E301" s="164">
        <v>1.08</v>
      </c>
      <c r="F301" s="198"/>
      <c r="G301" s="161"/>
      <c r="H301" s="161"/>
      <c r="I301" s="161"/>
      <c r="J301" s="161"/>
      <c r="K301" s="161"/>
      <c r="L301" s="161"/>
      <c r="M301" s="161"/>
      <c r="N301" s="161"/>
      <c r="O301" s="161"/>
      <c r="P301" s="161"/>
      <c r="Q301" s="161"/>
      <c r="R301" s="161"/>
      <c r="S301" s="161"/>
      <c r="T301" s="161"/>
      <c r="U301" s="161"/>
      <c r="V301" s="161"/>
      <c r="W301" s="161"/>
      <c r="X301" s="161"/>
      <c r="Y301" s="151"/>
      <c r="Z301" s="151"/>
      <c r="AA301" s="151"/>
      <c r="AB301" s="151"/>
      <c r="AC301" s="151"/>
      <c r="AD301" s="151"/>
      <c r="AE301" s="151"/>
      <c r="AF301" s="151"/>
      <c r="AG301" s="151" t="s">
        <v>111</v>
      </c>
      <c r="AH301" s="151">
        <v>0</v>
      </c>
      <c r="AI301" s="151"/>
      <c r="AJ301" s="151"/>
      <c r="AK301" s="151"/>
      <c r="AL301" s="151"/>
      <c r="AM301" s="151"/>
      <c r="AN301" s="151"/>
      <c r="AO301" s="151"/>
      <c r="AP301" s="151"/>
      <c r="AQ301" s="151"/>
      <c r="AR301" s="151"/>
      <c r="AS301" s="151"/>
      <c r="AT301" s="151"/>
      <c r="AU301" s="151"/>
      <c r="AV301" s="151"/>
      <c r="AW301" s="151"/>
      <c r="AX301" s="151"/>
      <c r="AY301" s="151"/>
      <c r="AZ301" s="151"/>
      <c r="BA301" s="151"/>
      <c r="BB301" s="151"/>
      <c r="BC301" s="151"/>
      <c r="BD301" s="151"/>
      <c r="BE301" s="151"/>
      <c r="BF301" s="151"/>
      <c r="BG301" s="151"/>
      <c r="BH301" s="151"/>
    </row>
    <row r="302" spans="1:60" ht="22.5" outlineLevel="1" x14ac:dyDescent="0.2">
      <c r="A302" s="159"/>
      <c r="B302" s="160"/>
      <c r="C302" s="189" t="s">
        <v>317</v>
      </c>
      <c r="D302" s="163"/>
      <c r="E302" s="164">
        <v>0.55000000000000004</v>
      </c>
      <c r="F302" s="198"/>
      <c r="G302" s="161"/>
      <c r="H302" s="161"/>
      <c r="I302" s="161"/>
      <c r="J302" s="161"/>
      <c r="K302" s="161"/>
      <c r="L302" s="161"/>
      <c r="M302" s="161"/>
      <c r="N302" s="161"/>
      <c r="O302" s="161"/>
      <c r="P302" s="161"/>
      <c r="Q302" s="161"/>
      <c r="R302" s="161"/>
      <c r="S302" s="161"/>
      <c r="T302" s="161"/>
      <c r="U302" s="161"/>
      <c r="V302" s="161"/>
      <c r="W302" s="161"/>
      <c r="X302" s="161"/>
      <c r="Y302" s="151"/>
      <c r="Z302" s="151"/>
      <c r="AA302" s="151"/>
      <c r="AB302" s="151"/>
      <c r="AC302" s="151"/>
      <c r="AD302" s="151"/>
      <c r="AE302" s="151"/>
      <c r="AF302" s="151"/>
      <c r="AG302" s="151" t="s">
        <v>111</v>
      </c>
      <c r="AH302" s="151">
        <v>0</v>
      </c>
      <c r="AI302" s="151"/>
      <c r="AJ302" s="151"/>
      <c r="AK302" s="151"/>
      <c r="AL302" s="151"/>
      <c r="AM302" s="151"/>
      <c r="AN302" s="151"/>
      <c r="AO302" s="151"/>
      <c r="AP302" s="151"/>
      <c r="AQ302" s="151"/>
      <c r="AR302" s="151"/>
      <c r="AS302" s="151"/>
      <c r="AT302" s="151"/>
      <c r="AU302" s="151"/>
      <c r="AV302" s="151"/>
      <c r="AW302" s="151"/>
      <c r="AX302" s="151"/>
      <c r="AY302" s="151"/>
      <c r="AZ302" s="151"/>
      <c r="BA302" s="151"/>
      <c r="BB302" s="151"/>
      <c r="BC302" s="151"/>
      <c r="BD302" s="151"/>
      <c r="BE302" s="151"/>
      <c r="BF302" s="151"/>
      <c r="BG302" s="151"/>
      <c r="BH302" s="151"/>
    </row>
    <row r="303" spans="1:60" ht="22.5" outlineLevel="1" x14ac:dyDescent="0.2">
      <c r="A303" s="159"/>
      <c r="B303" s="160"/>
      <c r="C303" s="189" t="s">
        <v>318</v>
      </c>
      <c r="D303" s="163"/>
      <c r="E303" s="164">
        <v>0.55000000000000004</v>
      </c>
      <c r="F303" s="198"/>
      <c r="G303" s="161"/>
      <c r="H303" s="161"/>
      <c r="I303" s="161"/>
      <c r="J303" s="161"/>
      <c r="K303" s="161"/>
      <c r="L303" s="161"/>
      <c r="M303" s="161"/>
      <c r="N303" s="161"/>
      <c r="O303" s="161"/>
      <c r="P303" s="161"/>
      <c r="Q303" s="161"/>
      <c r="R303" s="161"/>
      <c r="S303" s="161"/>
      <c r="T303" s="161"/>
      <c r="U303" s="161"/>
      <c r="V303" s="161"/>
      <c r="W303" s="161"/>
      <c r="X303" s="161"/>
      <c r="Y303" s="151"/>
      <c r="Z303" s="151"/>
      <c r="AA303" s="151"/>
      <c r="AB303" s="151"/>
      <c r="AC303" s="151"/>
      <c r="AD303" s="151"/>
      <c r="AE303" s="151"/>
      <c r="AF303" s="151"/>
      <c r="AG303" s="151" t="s">
        <v>111</v>
      </c>
      <c r="AH303" s="151">
        <v>0</v>
      </c>
      <c r="AI303" s="151"/>
      <c r="AJ303" s="151"/>
      <c r="AK303" s="151"/>
      <c r="AL303" s="151"/>
      <c r="AM303" s="151"/>
      <c r="AN303" s="151"/>
      <c r="AO303" s="151"/>
      <c r="AP303" s="151"/>
      <c r="AQ303" s="151"/>
      <c r="AR303" s="151"/>
      <c r="AS303" s="151"/>
      <c r="AT303" s="151"/>
      <c r="AU303" s="151"/>
      <c r="AV303" s="151"/>
      <c r="AW303" s="151"/>
      <c r="AX303" s="151"/>
      <c r="AY303" s="151"/>
      <c r="AZ303" s="151"/>
      <c r="BA303" s="151"/>
      <c r="BB303" s="151"/>
      <c r="BC303" s="151"/>
      <c r="BD303" s="151"/>
      <c r="BE303" s="151"/>
      <c r="BF303" s="151"/>
      <c r="BG303" s="151"/>
      <c r="BH303" s="151"/>
    </row>
    <row r="304" spans="1:60" ht="22.5" outlineLevel="1" x14ac:dyDescent="0.2">
      <c r="A304" s="159"/>
      <c r="B304" s="160"/>
      <c r="C304" s="189" t="s">
        <v>319</v>
      </c>
      <c r="D304" s="163"/>
      <c r="E304" s="164">
        <v>4.8600000000000003</v>
      </c>
      <c r="F304" s="198"/>
      <c r="G304" s="161"/>
      <c r="H304" s="161"/>
      <c r="I304" s="161"/>
      <c r="J304" s="161"/>
      <c r="K304" s="161"/>
      <c r="L304" s="161"/>
      <c r="M304" s="161"/>
      <c r="N304" s="161"/>
      <c r="O304" s="161"/>
      <c r="P304" s="161"/>
      <c r="Q304" s="161"/>
      <c r="R304" s="161"/>
      <c r="S304" s="161"/>
      <c r="T304" s="161"/>
      <c r="U304" s="161"/>
      <c r="V304" s="161"/>
      <c r="W304" s="161"/>
      <c r="X304" s="161"/>
      <c r="Y304" s="151"/>
      <c r="Z304" s="151"/>
      <c r="AA304" s="151"/>
      <c r="AB304" s="151"/>
      <c r="AC304" s="151"/>
      <c r="AD304" s="151"/>
      <c r="AE304" s="151"/>
      <c r="AF304" s="151"/>
      <c r="AG304" s="151" t="s">
        <v>111</v>
      </c>
      <c r="AH304" s="151">
        <v>0</v>
      </c>
      <c r="AI304" s="151"/>
      <c r="AJ304" s="151"/>
      <c r="AK304" s="151"/>
      <c r="AL304" s="151"/>
      <c r="AM304" s="151"/>
      <c r="AN304" s="151"/>
      <c r="AO304" s="151"/>
      <c r="AP304" s="151"/>
      <c r="AQ304" s="151"/>
      <c r="AR304" s="151"/>
      <c r="AS304" s="151"/>
      <c r="AT304" s="151"/>
      <c r="AU304" s="151"/>
      <c r="AV304" s="151"/>
      <c r="AW304" s="151"/>
      <c r="AX304" s="151"/>
      <c r="AY304" s="151"/>
      <c r="AZ304" s="151"/>
      <c r="BA304" s="151"/>
      <c r="BB304" s="151"/>
      <c r="BC304" s="151"/>
      <c r="BD304" s="151"/>
      <c r="BE304" s="151"/>
      <c r="BF304" s="151"/>
      <c r="BG304" s="151"/>
      <c r="BH304" s="151"/>
    </row>
    <row r="305" spans="1:60" ht="22.5" outlineLevel="1" x14ac:dyDescent="0.2">
      <c r="A305" s="159"/>
      <c r="B305" s="160"/>
      <c r="C305" s="189" t="s">
        <v>320</v>
      </c>
      <c r="D305" s="163"/>
      <c r="E305" s="164">
        <v>1.62</v>
      </c>
      <c r="F305" s="198"/>
      <c r="G305" s="161"/>
      <c r="H305" s="161"/>
      <c r="I305" s="161"/>
      <c r="J305" s="161"/>
      <c r="K305" s="161"/>
      <c r="L305" s="161"/>
      <c r="M305" s="161"/>
      <c r="N305" s="161"/>
      <c r="O305" s="161"/>
      <c r="P305" s="161"/>
      <c r="Q305" s="161"/>
      <c r="R305" s="161"/>
      <c r="S305" s="161"/>
      <c r="T305" s="161"/>
      <c r="U305" s="161"/>
      <c r="V305" s="161"/>
      <c r="W305" s="161"/>
      <c r="X305" s="161"/>
      <c r="Y305" s="151"/>
      <c r="Z305" s="151"/>
      <c r="AA305" s="151"/>
      <c r="AB305" s="151"/>
      <c r="AC305" s="151"/>
      <c r="AD305" s="151"/>
      <c r="AE305" s="151"/>
      <c r="AF305" s="151"/>
      <c r="AG305" s="151" t="s">
        <v>111</v>
      </c>
      <c r="AH305" s="151">
        <v>0</v>
      </c>
      <c r="AI305" s="151"/>
      <c r="AJ305" s="151"/>
      <c r="AK305" s="151"/>
      <c r="AL305" s="151"/>
      <c r="AM305" s="151"/>
      <c r="AN305" s="151"/>
      <c r="AO305" s="151"/>
      <c r="AP305" s="151"/>
      <c r="AQ305" s="151"/>
      <c r="AR305" s="151"/>
      <c r="AS305" s="151"/>
      <c r="AT305" s="151"/>
      <c r="AU305" s="151"/>
      <c r="AV305" s="151"/>
      <c r="AW305" s="151"/>
      <c r="AX305" s="151"/>
      <c r="AY305" s="151"/>
      <c r="AZ305" s="151"/>
      <c r="BA305" s="151"/>
      <c r="BB305" s="151"/>
      <c r="BC305" s="151"/>
      <c r="BD305" s="151"/>
      <c r="BE305" s="151"/>
      <c r="BF305" s="151"/>
      <c r="BG305" s="151"/>
      <c r="BH305" s="151"/>
    </row>
    <row r="306" spans="1:60" ht="22.5" outlineLevel="1" x14ac:dyDescent="0.2">
      <c r="A306" s="159"/>
      <c r="B306" s="160"/>
      <c r="C306" s="189" t="s">
        <v>321</v>
      </c>
      <c r="D306" s="163"/>
      <c r="E306" s="164">
        <v>2.16</v>
      </c>
      <c r="F306" s="198"/>
      <c r="G306" s="161"/>
      <c r="H306" s="161"/>
      <c r="I306" s="161"/>
      <c r="J306" s="161"/>
      <c r="K306" s="161"/>
      <c r="L306" s="161"/>
      <c r="M306" s="161"/>
      <c r="N306" s="161"/>
      <c r="O306" s="161"/>
      <c r="P306" s="161"/>
      <c r="Q306" s="161"/>
      <c r="R306" s="161"/>
      <c r="S306" s="161"/>
      <c r="T306" s="161"/>
      <c r="U306" s="161"/>
      <c r="V306" s="161"/>
      <c r="W306" s="161"/>
      <c r="X306" s="161"/>
      <c r="Y306" s="151"/>
      <c r="Z306" s="151"/>
      <c r="AA306" s="151"/>
      <c r="AB306" s="151"/>
      <c r="AC306" s="151"/>
      <c r="AD306" s="151"/>
      <c r="AE306" s="151"/>
      <c r="AF306" s="151"/>
      <c r="AG306" s="151" t="s">
        <v>111</v>
      </c>
      <c r="AH306" s="151">
        <v>0</v>
      </c>
      <c r="AI306" s="151"/>
      <c r="AJ306" s="151"/>
      <c r="AK306" s="151"/>
      <c r="AL306" s="151"/>
      <c r="AM306" s="151"/>
      <c r="AN306" s="151"/>
      <c r="AO306" s="151"/>
      <c r="AP306" s="151"/>
      <c r="AQ306" s="151"/>
      <c r="AR306" s="151"/>
      <c r="AS306" s="151"/>
      <c r="AT306" s="151"/>
      <c r="AU306" s="151"/>
      <c r="AV306" s="151"/>
      <c r="AW306" s="151"/>
      <c r="AX306" s="151"/>
      <c r="AY306" s="151"/>
      <c r="AZ306" s="151"/>
      <c r="BA306" s="151"/>
      <c r="BB306" s="151"/>
      <c r="BC306" s="151"/>
      <c r="BD306" s="151"/>
      <c r="BE306" s="151"/>
      <c r="BF306" s="151"/>
      <c r="BG306" s="151"/>
      <c r="BH306" s="151"/>
    </row>
    <row r="307" spans="1:60" ht="22.5" outlineLevel="1" x14ac:dyDescent="0.2">
      <c r="A307" s="159"/>
      <c r="B307" s="160"/>
      <c r="C307" s="189" t="s">
        <v>322</v>
      </c>
      <c r="D307" s="163"/>
      <c r="E307" s="164">
        <v>1.62</v>
      </c>
      <c r="F307" s="198"/>
      <c r="G307" s="161"/>
      <c r="H307" s="161"/>
      <c r="I307" s="161"/>
      <c r="J307" s="161"/>
      <c r="K307" s="161"/>
      <c r="L307" s="161"/>
      <c r="M307" s="161"/>
      <c r="N307" s="161"/>
      <c r="O307" s="161"/>
      <c r="P307" s="161"/>
      <c r="Q307" s="161"/>
      <c r="R307" s="161"/>
      <c r="S307" s="161"/>
      <c r="T307" s="161"/>
      <c r="U307" s="161"/>
      <c r="V307" s="161"/>
      <c r="W307" s="161"/>
      <c r="X307" s="161"/>
      <c r="Y307" s="151"/>
      <c r="Z307" s="151"/>
      <c r="AA307" s="151"/>
      <c r="AB307" s="151"/>
      <c r="AC307" s="151"/>
      <c r="AD307" s="151"/>
      <c r="AE307" s="151"/>
      <c r="AF307" s="151"/>
      <c r="AG307" s="151" t="s">
        <v>111</v>
      </c>
      <c r="AH307" s="151">
        <v>0</v>
      </c>
      <c r="AI307" s="151"/>
      <c r="AJ307" s="151"/>
      <c r="AK307" s="151"/>
      <c r="AL307" s="151"/>
      <c r="AM307" s="151"/>
      <c r="AN307" s="151"/>
      <c r="AO307" s="151"/>
      <c r="AP307" s="151"/>
      <c r="AQ307" s="151"/>
      <c r="AR307" s="151"/>
      <c r="AS307" s="151"/>
      <c r="AT307" s="151"/>
      <c r="AU307" s="151"/>
      <c r="AV307" s="151"/>
      <c r="AW307" s="151"/>
      <c r="AX307" s="151"/>
      <c r="AY307" s="151"/>
      <c r="AZ307" s="151"/>
      <c r="BA307" s="151"/>
      <c r="BB307" s="151"/>
      <c r="BC307" s="151"/>
      <c r="BD307" s="151"/>
      <c r="BE307" s="151"/>
      <c r="BF307" s="151"/>
      <c r="BG307" s="151"/>
      <c r="BH307" s="151"/>
    </row>
    <row r="308" spans="1:60" ht="22.5" outlineLevel="1" x14ac:dyDescent="0.2">
      <c r="A308" s="159"/>
      <c r="B308" s="160"/>
      <c r="C308" s="189" t="s">
        <v>323</v>
      </c>
      <c r="D308" s="163"/>
      <c r="E308" s="164">
        <v>1.62</v>
      </c>
      <c r="F308" s="198"/>
      <c r="G308" s="161"/>
      <c r="H308" s="161"/>
      <c r="I308" s="161"/>
      <c r="J308" s="161"/>
      <c r="K308" s="161"/>
      <c r="L308" s="161"/>
      <c r="M308" s="161"/>
      <c r="N308" s="161"/>
      <c r="O308" s="161"/>
      <c r="P308" s="161"/>
      <c r="Q308" s="161"/>
      <c r="R308" s="161"/>
      <c r="S308" s="161"/>
      <c r="T308" s="161"/>
      <c r="U308" s="161"/>
      <c r="V308" s="161"/>
      <c r="W308" s="161"/>
      <c r="X308" s="161"/>
      <c r="Y308" s="151"/>
      <c r="Z308" s="151"/>
      <c r="AA308" s="151"/>
      <c r="AB308" s="151"/>
      <c r="AC308" s="151"/>
      <c r="AD308" s="151"/>
      <c r="AE308" s="151"/>
      <c r="AF308" s="151"/>
      <c r="AG308" s="151" t="s">
        <v>111</v>
      </c>
      <c r="AH308" s="151">
        <v>0</v>
      </c>
      <c r="AI308" s="151"/>
      <c r="AJ308" s="151"/>
      <c r="AK308" s="151"/>
      <c r="AL308" s="151"/>
      <c r="AM308" s="151"/>
      <c r="AN308" s="151"/>
      <c r="AO308" s="151"/>
      <c r="AP308" s="151"/>
      <c r="AQ308" s="151"/>
      <c r="AR308" s="151"/>
      <c r="AS308" s="151"/>
      <c r="AT308" s="151"/>
      <c r="AU308" s="151"/>
      <c r="AV308" s="151"/>
      <c r="AW308" s="151"/>
      <c r="AX308" s="151"/>
      <c r="AY308" s="151"/>
      <c r="AZ308" s="151"/>
      <c r="BA308" s="151"/>
      <c r="BB308" s="151"/>
      <c r="BC308" s="151"/>
      <c r="BD308" s="151"/>
      <c r="BE308" s="151"/>
      <c r="BF308" s="151"/>
      <c r="BG308" s="151"/>
      <c r="BH308" s="151"/>
    </row>
    <row r="309" spans="1:60" ht="22.5" outlineLevel="1" x14ac:dyDescent="0.2">
      <c r="A309" s="159"/>
      <c r="B309" s="160"/>
      <c r="C309" s="189" t="s">
        <v>324</v>
      </c>
      <c r="D309" s="163"/>
      <c r="E309" s="164">
        <v>1.62</v>
      </c>
      <c r="F309" s="198"/>
      <c r="G309" s="161"/>
      <c r="H309" s="161"/>
      <c r="I309" s="161"/>
      <c r="J309" s="161"/>
      <c r="K309" s="161"/>
      <c r="L309" s="161"/>
      <c r="M309" s="161"/>
      <c r="N309" s="161"/>
      <c r="O309" s="161"/>
      <c r="P309" s="161"/>
      <c r="Q309" s="161"/>
      <c r="R309" s="161"/>
      <c r="S309" s="161"/>
      <c r="T309" s="161"/>
      <c r="U309" s="161"/>
      <c r="V309" s="161"/>
      <c r="W309" s="161"/>
      <c r="X309" s="161"/>
      <c r="Y309" s="151"/>
      <c r="Z309" s="151"/>
      <c r="AA309" s="151"/>
      <c r="AB309" s="151"/>
      <c r="AC309" s="151"/>
      <c r="AD309" s="151"/>
      <c r="AE309" s="151"/>
      <c r="AF309" s="151"/>
      <c r="AG309" s="151" t="s">
        <v>111</v>
      </c>
      <c r="AH309" s="151">
        <v>0</v>
      </c>
      <c r="AI309" s="151"/>
      <c r="AJ309" s="151"/>
      <c r="AK309" s="151"/>
      <c r="AL309" s="151"/>
      <c r="AM309" s="151"/>
      <c r="AN309" s="151"/>
      <c r="AO309" s="151"/>
      <c r="AP309" s="151"/>
      <c r="AQ309" s="151"/>
      <c r="AR309" s="151"/>
      <c r="AS309" s="151"/>
      <c r="AT309" s="151"/>
      <c r="AU309" s="151"/>
      <c r="AV309" s="151"/>
      <c r="AW309" s="151"/>
      <c r="AX309" s="151"/>
      <c r="AY309" s="151"/>
      <c r="AZ309" s="151"/>
      <c r="BA309" s="151"/>
      <c r="BB309" s="151"/>
      <c r="BC309" s="151"/>
      <c r="BD309" s="151"/>
      <c r="BE309" s="151"/>
      <c r="BF309" s="151"/>
      <c r="BG309" s="151"/>
      <c r="BH309" s="151"/>
    </row>
    <row r="310" spans="1:60" ht="22.5" outlineLevel="1" x14ac:dyDescent="0.2">
      <c r="A310" s="159"/>
      <c r="B310" s="160"/>
      <c r="C310" s="189" t="s">
        <v>325</v>
      </c>
      <c r="D310" s="163"/>
      <c r="E310" s="164">
        <v>0.55000000000000004</v>
      </c>
      <c r="F310" s="198"/>
      <c r="G310" s="161"/>
      <c r="H310" s="161"/>
      <c r="I310" s="161"/>
      <c r="J310" s="161"/>
      <c r="K310" s="161"/>
      <c r="L310" s="161"/>
      <c r="M310" s="161"/>
      <c r="N310" s="161"/>
      <c r="O310" s="161"/>
      <c r="P310" s="161"/>
      <c r="Q310" s="161"/>
      <c r="R310" s="161"/>
      <c r="S310" s="161"/>
      <c r="T310" s="161"/>
      <c r="U310" s="161"/>
      <c r="V310" s="161"/>
      <c r="W310" s="161"/>
      <c r="X310" s="161"/>
      <c r="Y310" s="151"/>
      <c r="Z310" s="151"/>
      <c r="AA310" s="151"/>
      <c r="AB310" s="151"/>
      <c r="AC310" s="151"/>
      <c r="AD310" s="151"/>
      <c r="AE310" s="151"/>
      <c r="AF310" s="151"/>
      <c r="AG310" s="151" t="s">
        <v>111</v>
      </c>
      <c r="AH310" s="151">
        <v>0</v>
      </c>
      <c r="AI310" s="151"/>
      <c r="AJ310" s="151"/>
      <c r="AK310" s="151"/>
      <c r="AL310" s="151"/>
      <c r="AM310" s="151"/>
      <c r="AN310" s="151"/>
      <c r="AO310" s="151"/>
      <c r="AP310" s="151"/>
      <c r="AQ310" s="151"/>
      <c r="AR310" s="151"/>
      <c r="AS310" s="151"/>
      <c r="AT310" s="151"/>
      <c r="AU310" s="151"/>
      <c r="AV310" s="151"/>
      <c r="AW310" s="151"/>
      <c r="AX310" s="151"/>
      <c r="AY310" s="151"/>
      <c r="AZ310" s="151"/>
      <c r="BA310" s="151"/>
      <c r="BB310" s="151"/>
      <c r="BC310" s="151"/>
      <c r="BD310" s="151"/>
      <c r="BE310" s="151"/>
      <c r="BF310" s="151"/>
      <c r="BG310" s="151"/>
      <c r="BH310" s="151"/>
    </row>
    <row r="311" spans="1:60" ht="22.5" outlineLevel="1" x14ac:dyDescent="0.2">
      <c r="A311" s="159"/>
      <c r="B311" s="160"/>
      <c r="C311" s="189" t="s">
        <v>326</v>
      </c>
      <c r="D311" s="163"/>
      <c r="E311" s="164">
        <v>2.16</v>
      </c>
      <c r="F311" s="198"/>
      <c r="G311" s="161"/>
      <c r="H311" s="161"/>
      <c r="I311" s="161"/>
      <c r="J311" s="161"/>
      <c r="K311" s="161"/>
      <c r="L311" s="161"/>
      <c r="M311" s="161"/>
      <c r="N311" s="161"/>
      <c r="O311" s="161"/>
      <c r="P311" s="161"/>
      <c r="Q311" s="161"/>
      <c r="R311" s="161"/>
      <c r="S311" s="161"/>
      <c r="T311" s="161"/>
      <c r="U311" s="161"/>
      <c r="V311" s="161"/>
      <c r="W311" s="161"/>
      <c r="X311" s="161"/>
      <c r="Y311" s="151"/>
      <c r="Z311" s="151"/>
      <c r="AA311" s="151"/>
      <c r="AB311" s="151"/>
      <c r="AC311" s="151"/>
      <c r="AD311" s="151"/>
      <c r="AE311" s="151"/>
      <c r="AF311" s="151"/>
      <c r="AG311" s="151" t="s">
        <v>111</v>
      </c>
      <c r="AH311" s="151">
        <v>0</v>
      </c>
      <c r="AI311" s="151"/>
      <c r="AJ311" s="151"/>
      <c r="AK311" s="151"/>
      <c r="AL311" s="151"/>
      <c r="AM311" s="151"/>
      <c r="AN311" s="151"/>
      <c r="AO311" s="151"/>
      <c r="AP311" s="151"/>
      <c r="AQ311" s="151"/>
      <c r="AR311" s="151"/>
      <c r="AS311" s="151"/>
      <c r="AT311" s="151"/>
      <c r="AU311" s="151"/>
      <c r="AV311" s="151"/>
      <c r="AW311" s="151"/>
      <c r="AX311" s="151"/>
      <c r="AY311" s="151"/>
      <c r="AZ311" s="151"/>
      <c r="BA311" s="151"/>
      <c r="BB311" s="151"/>
      <c r="BC311" s="151"/>
      <c r="BD311" s="151"/>
      <c r="BE311" s="151"/>
      <c r="BF311" s="151"/>
      <c r="BG311" s="151"/>
      <c r="BH311" s="151"/>
    </row>
    <row r="312" spans="1:60" ht="22.5" outlineLevel="1" x14ac:dyDescent="0.2">
      <c r="A312" s="159"/>
      <c r="B312" s="160"/>
      <c r="C312" s="189" t="s">
        <v>327</v>
      </c>
      <c r="D312" s="163"/>
      <c r="E312" s="164">
        <v>2.12</v>
      </c>
      <c r="F312" s="198"/>
      <c r="G312" s="161"/>
      <c r="H312" s="161"/>
      <c r="I312" s="161"/>
      <c r="J312" s="161"/>
      <c r="K312" s="161"/>
      <c r="L312" s="161"/>
      <c r="M312" s="161"/>
      <c r="N312" s="161"/>
      <c r="O312" s="161"/>
      <c r="P312" s="161"/>
      <c r="Q312" s="161"/>
      <c r="R312" s="161"/>
      <c r="S312" s="161"/>
      <c r="T312" s="161"/>
      <c r="U312" s="161"/>
      <c r="V312" s="161"/>
      <c r="W312" s="161"/>
      <c r="X312" s="161"/>
      <c r="Y312" s="151"/>
      <c r="Z312" s="151"/>
      <c r="AA312" s="151"/>
      <c r="AB312" s="151"/>
      <c r="AC312" s="151"/>
      <c r="AD312" s="151"/>
      <c r="AE312" s="151"/>
      <c r="AF312" s="151"/>
      <c r="AG312" s="151" t="s">
        <v>111</v>
      </c>
      <c r="AH312" s="151">
        <v>0</v>
      </c>
      <c r="AI312" s="151"/>
      <c r="AJ312" s="151"/>
      <c r="AK312" s="151"/>
      <c r="AL312" s="151"/>
      <c r="AM312" s="151"/>
      <c r="AN312" s="151"/>
      <c r="AO312" s="151"/>
      <c r="AP312" s="151"/>
      <c r="AQ312" s="151"/>
      <c r="AR312" s="151"/>
      <c r="AS312" s="151"/>
      <c r="AT312" s="151"/>
      <c r="AU312" s="151"/>
      <c r="AV312" s="151"/>
      <c r="AW312" s="151"/>
      <c r="AX312" s="151"/>
      <c r="AY312" s="151"/>
      <c r="AZ312" s="151"/>
      <c r="BA312" s="151"/>
      <c r="BB312" s="151"/>
      <c r="BC312" s="151"/>
      <c r="BD312" s="151"/>
      <c r="BE312" s="151"/>
      <c r="BF312" s="151"/>
      <c r="BG312" s="151"/>
      <c r="BH312" s="151"/>
    </row>
    <row r="313" spans="1:60" ht="22.5" outlineLevel="1" x14ac:dyDescent="0.2">
      <c r="A313" s="159"/>
      <c r="B313" s="160"/>
      <c r="C313" s="189" t="s">
        <v>328</v>
      </c>
      <c r="D313" s="163"/>
      <c r="E313" s="164">
        <v>1.26</v>
      </c>
      <c r="F313" s="198"/>
      <c r="G313" s="161"/>
      <c r="H313" s="161"/>
      <c r="I313" s="161"/>
      <c r="J313" s="161"/>
      <c r="K313" s="161"/>
      <c r="L313" s="161"/>
      <c r="M313" s="161"/>
      <c r="N313" s="161"/>
      <c r="O313" s="161"/>
      <c r="P313" s="161"/>
      <c r="Q313" s="161"/>
      <c r="R313" s="161"/>
      <c r="S313" s="161"/>
      <c r="T313" s="161"/>
      <c r="U313" s="161"/>
      <c r="V313" s="161"/>
      <c r="W313" s="161"/>
      <c r="X313" s="161"/>
      <c r="Y313" s="151"/>
      <c r="Z313" s="151"/>
      <c r="AA313" s="151"/>
      <c r="AB313" s="151"/>
      <c r="AC313" s="151"/>
      <c r="AD313" s="151"/>
      <c r="AE313" s="151"/>
      <c r="AF313" s="151"/>
      <c r="AG313" s="151" t="s">
        <v>111</v>
      </c>
      <c r="AH313" s="151">
        <v>0</v>
      </c>
      <c r="AI313" s="151"/>
      <c r="AJ313" s="151"/>
      <c r="AK313" s="151"/>
      <c r="AL313" s="151"/>
      <c r="AM313" s="151"/>
      <c r="AN313" s="151"/>
      <c r="AO313" s="151"/>
      <c r="AP313" s="151"/>
      <c r="AQ313" s="151"/>
      <c r="AR313" s="151"/>
      <c r="AS313" s="151"/>
      <c r="AT313" s="151"/>
      <c r="AU313" s="151"/>
      <c r="AV313" s="151"/>
      <c r="AW313" s="151"/>
      <c r="AX313" s="151"/>
      <c r="AY313" s="151"/>
      <c r="AZ313" s="151"/>
      <c r="BA313" s="151"/>
      <c r="BB313" s="151"/>
      <c r="BC313" s="151"/>
      <c r="BD313" s="151"/>
      <c r="BE313" s="151"/>
      <c r="BF313" s="151"/>
      <c r="BG313" s="151"/>
      <c r="BH313" s="151"/>
    </row>
    <row r="314" spans="1:60" ht="22.5" outlineLevel="1" x14ac:dyDescent="0.2">
      <c r="A314" s="159"/>
      <c r="B314" s="160"/>
      <c r="C314" s="189" t="s">
        <v>329</v>
      </c>
      <c r="D314" s="163"/>
      <c r="E314" s="164">
        <v>1.26</v>
      </c>
      <c r="F314" s="198"/>
      <c r="G314" s="161"/>
      <c r="H314" s="161"/>
      <c r="I314" s="161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61"/>
      <c r="U314" s="161"/>
      <c r="V314" s="161"/>
      <c r="W314" s="161"/>
      <c r="X314" s="161"/>
      <c r="Y314" s="151"/>
      <c r="Z314" s="151"/>
      <c r="AA314" s="151"/>
      <c r="AB314" s="151"/>
      <c r="AC314" s="151"/>
      <c r="AD314" s="151"/>
      <c r="AE314" s="151"/>
      <c r="AF314" s="151"/>
      <c r="AG314" s="151" t="s">
        <v>111</v>
      </c>
      <c r="AH314" s="151">
        <v>0</v>
      </c>
      <c r="AI314" s="151"/>
      <c r="AJ314" s="151"/>
      <c r="AK314" s="151"/>
      <c r="AL314" s="151"/>
      <c r="AM314" s="151"/>
      <c r="AN314" s="151"/>
      <c r="AO314" s="151"/>
      <c r="AP314" s="151"/>
      <c r="AQ314" s="151"/>
      <c r="AR314" s="151"/>
      <c r="AS314" s="151"/>
      <c r="AT314" s="151"/>
      <c r="AU314" s="151"/>
      <c r="AV314" s="151"/>
      <c r="AW314" s="151"/>
      <c r="AX314" s="151"/>
      <c r="AY314" s="151"/>
      <c r="AZ314" s="151"/>
      <c r="BA314" s="151"/>
      <c r="BB314" s="151"/>
      <c r="BC314" s="151"/>
      <c r="BD314" s="151"/>
      <c r="BE314" s="151"/>
      <c r="BF314" s="151"/>
      <c r="BG314" s="151"/>
      <c r="BH314" s="151"/>
    </row>
    <row r="315" spans="1:60" ht="22.5" outlineLevel="1" x14ac:dyDescent="0.2">
      <c r="A315" s="159"/>
      <c r="B315" s="160"/>
      <c r="C315" s="189" t="s">
        <v>330</v>
      </c>
      <c r="D315" s="163"/>
      <c r="E315" s="164">
        <v>2.52</v>
      </c>
      <c r="F315" s="198"/>
      <c r="G315" s="161"/>
      <c r="H315" s="161"/>
      <c r="I315" s="161"/>
      <c r="J315" s="161"/>
      <c r="K315" s="161"/>
      <c r="L315" s="161"/>
      <c r="M315" s="161"/>
      <c r="N315" s="161"/>
      <c r="O315" s="161"/>
      <c r="P315" s="161"/>
      <c r="Q315" s="161"/>
      <c r="R315" s="161"/>
      <c r="S315" s="161"/>
      <c r="T315" s="161"/>
      <c r="U315" s="161"/>
      <c r="V315" s="161"/>
      <c r="W315" s="161"/>
      <c r="X315" s="161"/>
      <c r="Y315" s="151"/>
      <c r="Z315" s="151"/>
      <c r="AA315" s="151"/>
      <c r="AB315" s="151"/>
      <c r="AC315" s="151"/>
      <c r="AD315" s="151"/>
      <c r="AE315" s="151"/>
      <c r="AF315" s="151"/>
      <c r="AG315" s="151" t="s">
        <v>111</v>
      </c>
      <c r="AH315" s="151">
        <v>0</v>
      </c>
      <c r="AI315" s="151"/>
      <c r="AJ315" s="151"/>
      <c r="AK315" s="151"/>
      <c r="AL315" s="151"/>
      <c r="AM315" s="151"/>
      <c r="AN315" s="151"/>
      <c r="AO315" s="151"/>
      <c r="AP315" s="151"/>
      <c r="AQ315" s="151"/>
      <c r="AR315" s="151"/>
      <c r="AS315" s="151"/>
      <c r="AT315" s="151"/>
      <c r="AU315" s="151"/>
      <c r="AV315" s="151"/>
      <c r="AW315" s="151"/>
      <c r="AX315" s="151"/>
      <c r="AY315" s="151"/>
      <c r="AZ315" s="151"/>
      <c r="BA315" s="151"/>
      <c r="BB315" s="151"/>
      <c r="BC315" s="151"/>
      <c r="BD315" s="151"/>
      <c r="BE315" s="151"/>
      <c r="BF315" s="151"/>
      <c r="BG315" s="151"/>
      <c r="BH315" s="151"/>
    </row>
    <row r="316" spans="1:60" ht="22.5" outlineLevel="1" x14ac:dyDescent="0.2">
      <c r="A316" s="159"/>
      <c r="B316" s="160"/>
      <c r="C316" s="189" t="s">
        <v>331</v>
      </c>
      <c r="D316" s="163"/>
      <c r="E316" s="164">
        <v>1.26</v>
      </c>
      <c r="F316" s="198"/>
      <c r="G316" s="161"/>
      <c r="H316" s="161"/>
      <c r="I316" s="161"/>
      <c r="J316" s="161"/>
      <c r="K316" s="161"/>
      <c r="L316" s="161"/>
      <c r="M316" s="161"/>
      <c r="N316" s="161"/>
      <c r="O316" s="161"/>
      <c r="P316" s="161"/>
      <c r="Q316" s="161"/>
      <c r="R316" s="161"/>
      <c r="S316" s="161"/>
      <c r="T316" s="161"/>
      <c r="U316" s="161"/>
      <c r="V316" s="161"/>
      <c r="W316" s="161"/>
      <c r="X316" s="161"/>
      <c r="Y316" s="151"/>
      <c r="Z316" s="151"/>
      <c r="AA316" s="151"/>
      <c r="AB316" s="151"/>
      <c r="AC316" s="151"/>
      <c r="AD316" s="151"/>
      <c r="AE316" s="151"/>
      <c r="AF316" s="151"/>
      <c r="AG316" s="151" t="s">
        <v>111</v>
      </c>
      <c r="AH316" s="151">
        <v>0</v>
      </c>
      <c r="AI316" s="151"/>
      <c r="AJ316" s="151"/>
      <c r="AK316" s="151"/>
      <c r="AL316" s="151"/>
      <c r="AM316" s="151"/>
      <c r="AN316" s="151"/>
      <c r="AO316" s="151"/>
      <c r="AP316" s="151"/>
      <c r="AQ316" s="151"/>
      <c r="AR316" s="151"/>
      <c r="AS316" s="151"/>
      <c r="AT316" s="151"/>
      <c r="AU316" s="151"/>
      <c r="AV316" s="151"/>
      <c r="AW316" s="151"/>
      <c r="AX316" s="151"/>
      <c r="AY316" s="151"/>
      <c r="AZ316" s="151"/>
      <c r="BA316" s="151"/>
      <c r="BB316" s="151"/>
      <c r="BC316" s="151"/>
      <c r="BD316" s="151"/>
      <c r="BE316" s="151"/>
      <c r="BF316" s="151"/>
      <c r="BG316" s="151"/>
      <c r="BH316" s="151"/>
    </row>
    <row r="317" spans="1:60" ht="22.5" outlineLevel="1" x14ac:dyDescent="0.2">
      <c r="A317" s="159"/>
      <c r="B317" s="160"/>
      <c r="C317" s="189" t="s">
        <v>332</v>
      </c>
      <c r="D317" s="163"/>
      <c r="E317" s="164">
        <v>1.1000000000000001</v>
      </c>
      <c r="F317" s="198"/>
      <c r="G317" s="161"/>
      <c r="H317" s="161"/>
      <c r="I317" s="161"/>
      <c r="J317" s="161"/>
      <c r="K317" s="161"/>
      <c r="L317" s="161"/>
      <c r="M317" s="161"/>
      <c r="N317" s="161"/>
      <c r="O317" s="161"/>
      <c r="P317" s="161"/>
      <c r="Q317" s="161"/>
      <c r="R317" s="161"/>
      <c r="S317" s="161"/>
      <c r="T317" s="161"/>
      <c r="U317" s="161"/>
      <c r="V317" s="161"/>
      <c r="W317" s="161"/>
      <c r="X317" s="161"/>
      <c r="Y317" s="151"/>
      <c r="Z317" s="151"/>
      <c r="AA317" s="151"/>
      <c r="AB317" s="151"/>
      <c r="AC317" s="151"/>
      <c r="AD317" s="151"/>
      <c r="AE317" s="151"/>
      <c r="AF317" s="151"/>
      <c r="AG317" s="151" t="s">
        <v>111</v>
      </c>
      <c r="AH317" s="151">
        <v>0</v>
      </c>
      <c r="AI317" s="151"/>
      <c r="AJ317" s="151"/>
      <c r="AK317" s="151"/>
      <c r="AL317" s="151"/>
      <c r="AM317" s="151"/>
      <c r="AN317" s="151"/>
      <c r="AO317" s="151"/>
      <c r="AP317" s="151"/>
      <c r="AQ317" s="151"/>
      <c r="AR317" s="151"/>
      <c r="AS317" s="151"/>
      <c r="AT317" s="151"/>
      <c r="AU317" s="151"/>
      <c r="AV317" s="151"/>
      <c r="AW317" s="151"/>
      <c r="AX317" s="151"/>
      <c r="AY317" s="151"/>
      <c r="AZ317" s="151"/>
      <c r="BA317" s="151"/>
      <c r="BB317" s="151"/>
      <c r="BC317" s="151"/>
      <c r="BD317" s="151"/>
      <c r="BE317" s="151"/>
      <c r="BF317" s="151"/>
      <c r="BG317" s="151"/>
      <c r="BH317" s="151"/>
    </row>
    <row r="318" spans="1:60" ht="22.5" outlineLevel="1" x14ac:dyDescent="0.2">
      <c r="A318" s="159"/>
      <c r="B318" s="160"/>
      <c r="C318" s="189" t="s">
        <v>333</v>
      </c>
      <c r="D318" s="163"/>
      <c r="E318" s="164">
        <v>1.1000000000000001</v>
      </c>
      <c r="F318" s="198"/>
      <c r="G318" s="161"/>
      <c r="H318" s="161"/>
      <c r="I318" s="161"/>
      <c r="J318" s="161"/>
      <c r="K318" s="161"/>
      <c r="L318" s="161"/>
      <c r="M318" s="161"/>
      <c r="N318" s="161"/>
      <c r="O318" s="161"/>
      <c r="P318" s="161"/>
      <c r="Q318" s="161"/>
      <c r="R318" s="161"/>
      <c r="S318" s="161"/>
      <c r="T318" s="161"/>
      <c r="U318" s="161"/>
      <c r="V318" s="161"/>
      <c r="W318" s="161"/>
      <c r="X318" s="161"/>
      <c r="Y318" s="151"/>
      <c r="Z318" s="151"/>
      <c r="AA318" s="151"/>
      <c r="AB318" s="151"/>
      <c r="AC318" s="151"/>
      <c r="AD318" s="151"/>
      <c r="AE318" s="151"/>
      <c r="AF318" s="151"/>
      <c r="AG318" s="151" t="s">
        <v>111</v>
      </c>
      <c r="AH318" s="151">
        <v>0</v>
      </c>
      <c r="AI318" s="151"/>
      <c r="AJ318" s="151"/>
      <c r="AK318" s="151"/>
      <c r="AL318" s="151"/>
      <c r="AM318" s="151"/>
      <c r="AN318" s="151"/>
      <c r="AO318" s="151"/>
      <c r="AP318" s="151"/>
      <c r="AQ318" s="151"/>
      <c r="AR318" s="151"/>
      <c r="AS318" s="151"/>
      <c r="AT318" s="151"/>
      <c r="AU318" s="151"/>
      <c r="AV318" s="151"/>
      <c r="AW318" s="151"/>
      <c r="AX318" s="151"/>
      <c r="AY318" s="151"/>
      <c r="AZ318" s="151"/>
      <c r="BA318" s="151"/>
      <c r="BB318" s="151"/>
      <c r="BC318" s="151"/>
      <c r="BD318" s="151"/>
      <c r="BE318" s="151"/>
      <c r="BF318" s="151"/>
      <c r="BG318" s="151"/>
      <c r="BH318" s="151"/>
    </row>
    <row r="319" spans="1:60" ht="22.5" outlineLevel="1" x14ac:dyDescent="0.2">
      <c r="A319" s="159"/>
      <c r="B319" s="160"/>
      <c r="C319" s="189" t="s">
        <v>334</v>
      </c>
      <c r="D319" s="163"/>
      <c r="E319" s="164">
        <v>2.16</v>
      </c>
      <c r="F319" s="198"/>
      <c r="G319" s="161"/>
      <c r="H319" s="161"/>
      <c r="I319" s="161"/>
      <c r="J319" s="161"/>
      <c r="K319" s="161"/>
      <c r="L319" s="161"/>
      <c r="M319" s="161"/>
      <c r="N319" s="161"/>
      <c r="O319" s="161"/>
      <c r="P319" s="161"/>
      <c r="Q319" s="161"/>
      <c r="R319" s="161"/>
      <c r="S319" s="161"/>
      <c r="T319" s="161"/>
      <c r="U319" s="161"/>
      <c r="V319" s="161"/>
      <c r="W319" s="161"/>
      <c r="X319" s="161"/>
      <c r="Y319" s="151"/>
      <c r="Z319" s="151"/>
      <c r="AA319" s="151"/>
      <c r="AB319" s="151"/>
      <c r="AC319" s="151"/>
      <c r="AD319" s="151"/>
      <c r="AE319" s="151"/>
      <c r="AF319" s="151"/>
      <c r="AG319" s="151" t="s">
        <v>111</v>
      </c>
      <c r="AH319" s="151">
        <v>0</v>
      </c>
      <c r="AI319" s="151"/>
      <c r="AJ319" s="151"/>
      <c r="AK319" s="151"/>
      <c r="AL319" s="151"/>
      <c r="AM319" s="151"/>
      <c r="AN319" s="151"/>
      <c r="AO319" s="151"/>
      <c r="AP319" s="151"/>
      <c r="AQ319" s="151"/>
      <c r="AR319" s="151"/>
      <c r="AS319" s="151"/>
      <c r="AT319" s="151"/>
      <c r="AU319" s="151"/>
      <c r="AV319" s="151"/>
      <c r="AW319" s="151"/>
      <c r="AX319" s="151"/>
      <c r="AY319" s="151"/>
      <c r="AZ319" s="151"/>
      <c r="BA319" s="151"/>
      <c r="BB319" s="151"/>
      <c r="BC319" s="151"/>
      <c r="BD319" s="151"/>
      <c r="BE319" s="151"/>
      <c r="BF319" s="151"/>
      <c r="BG319" s="151"/>
      <c r="BH319" s="151"/>
    </row>
    <row r="320" spans="1:60" ht="22.5" outlineLevel="1" x14ac:dyDescent="0.2">
      <c r="A320" s="159"/>
      <c r="B320" s="160"/>
      <c r="C320" s="189" t="s">
        <v>335</v>
      </c>
      <c r="D320" s="163"/>
      <c r="E320" s="164">
        <v>4.8600000000000003</v>
      </c>
      <c r="F320" s="198"/>
      <c r="G320" s="161"/>
      <c r="H320" s="161"/>
      <c r="I320" s="161"/>
      <c r="J320" s="161"/>
      <c r="K320" s="161"/>
      <c r="L320" s="161"/>
      <c r="M320" s="161"/>
      <c r="N320" s="161"/>
      <c r="O320" s="161"/>
      <c r="P320" s="161"/>
      <c r="Q320" s="161"/>
      <c r="R320" s="161"/>
      <c r="S320" s="161"/>
      <c r="T320" s="161"/>
      <c r="U320" s="161"/>
      <c r="V320" s="161"/>
      <c r="W320" s="161"/>
      <c r="X320" s="161"/>
      <c r="Y320" s="151"/>
      <c r="Z320" s="151"/>
      <c r="AA320" s="151"/>
      <c r="AB320" s="151"/>
      <c r="AC320" s="151"/>
      <c r="AD320" s="151"/>
      <c r="AE320" s="151"/>
      <c r="AF320" s="151"/>
      <c r="AG320" s="151" t="s">
        <v>111</v>
      </c>
      <c r="AH320" s="151">
        <v>0</v>
      </c>
      <c r="AI320" s="151"/>
      <c r="AJ320" s="151"/>
      <c r="AK320" s="151"/>
      <c r="AL320" s="151"/>
      <c r="AM320" s="151"/>
      <c r="AN320" s="151"/>
      <c r="AO320" s="151"/>
      <c r="AP320" s="151"/>
      <c r="AQ320" s="151"/>
      <c r="AR320" s="151"/>
      <c r="AS320" s="151"/>
      <c r="AT320" s="151"/>
      <c r="AU320" s="151"/>
      <c r="AV320" s="151"/>
      <c r="AW320" s="151"/>
      <c r="AX320" s="151"/>
      <c r="AY320" s="151"/>
      <c r="AZ320" s="151"/>
      <c r="BA320" s="151"/>
      <c r="BB320" s="151"/>
      <c r="BC320" s="151"/>
      <c r="BD320" s="151"/>
      <c r="BE320" s="151"/>
      <c r="BF320" s="151"/>
      <c r="BG320" s="151"/>
      <c r="BH320" s="151"/>
    </row>
    <row r="321" spans="1:60" ht="22.5" outlineLevel="1" x14ac:dyDescent="0.2">
      <c r="A321" s="159"/>
      <c r="B321" s="160"/>
      <c r="C321" s="189" t="s">
        <v>336</v>
      </c>
      <c r="D321" s="163"/>
      <c r="E321" s="164">
        <v>1.08</v>
      </c>
      <c r="F321" s="198"/>
      <c r="G321" s="161"/>
      <c r="H321" s="161"/>
      <c r="I321" s="161"/>
      <c r="J321" s="161"/>
      <c r="K321" s="161"/>
      <c r="L321" s="161"/>
      <c r="M321" s="161"/>
      <c r="N321" s="161"/>
      <c r="O321" s="161"/>
      <c r="P321" s="161"/>
      <c r="Q321" s="161"/>
      <c r="R321" s="161"/>
      <c r="S321" s="161"/>
      <c r="T321" s="161"/>
      <c r="U321" s="161"/>
      <c r="V321" s="161"/>
      <c r="W321" s="161"/>
      <c r="X321" s="161"/>
      <c r="Y321" s="151"/>
      <c r="Z321" s="151"/>
      <c r="AA321" s="151"/>
      <c r="AB321" s="151"/>
      <c r="AC321" s="151"/>
      <c r="AD321" s="151"/>
      <c r="AE321" s="151"/>
      <c r="AF321" s="151"/>
      <c r="AG321" s="151" t="s">
        <v>111</v>
      </c>
      <c r="AH321" s="151">
        <v>0</v>
      </c>
      <c r="AI321" s="151"/>
      <c r="AJ321" s="151"/>
      <c r="AK321" s="151"/>
      <c r="AL321" s="151"/>
      <c r="AM321" s="151"/>
      <c r="AN321" s="151"/>
      <c r="AO321" s="151"/>
      <c r="AP321" s="151"/>
      <c r="AQ321" s="151"/>
      <c r="AR321" s="151"/>
      <c r="AS321" s="151"/>
      <c r="AT321" s="151"/>
      <c r="AU321" s="151"/>
      <c r="AV321" s="151"/>
      <c r="AW321" s="151"/>
      <c r="AX321" s="151"/>
      <c r="AY321" s="151"/>
      <c r="AZ321" s="151"/>
      <c r="BA321" s="151"/>
      <c r="BB321" s="151"/>
      <c r="BC321" s="151"/>
      <c r="BD321" s="151"/>
      <c r="BE321" s="151"/>
      <c r="BF321" s="151"/>
      <c r="BG321" s="151"/>
      <c r="BH321" s="151"/>
    </row>
    <row r="322" spans="1:60" ht="22.5" outlineLevel="1" x14ac:dyDescent="0.2">
      <c r="A322" s="159"/>
      <c r="B322" s="160"/>
      <c r="C322" s="189" t="s">
        <v>337</v>
      </c>
      <c r="D322" s="163"/>
      <c r="E322" s="164">
        <v>1.1000000000000001</v>
      </c>
      <c r="F322" s="198"/>
      <c r="G322" s="161"/>
      <c r="H322" s="161"/>
      <c r="I322" s="161"/>
      <c r="J322" s="161"/>
      <c r="K322" s="161"/>
      <c r="L322" s="161"/>
      <c r="M322" s="161"/>
      <c r="N322" s="161"/>
      <c r="O322" s="161"/>
      <c r="P322" s="161"/>
      <c r="Q322" s="161"/>
      <c r="R322" s="161"/>
      <c r="S322" s="161"/>
      <c r="T322" s="161"/>
      <c r="U322" s="161"/>
      <c r="V322" s="161"/>
      <c r="W322" s="161"/>
      <c r="X322" s="161"/>
      <c r="Y322" s="151"/>
      <c r="Z322" s="151"/>
      <c r="AA322" s="151"/>
      <c r="AB322" s="151"/>
      <c r="AC322" s="151"/>
      <c r="AD322" s="151"/>
      <c r="AE322" s="151"/>
      <c r="AF322" s="151"/>
      <c r="AG322" s="151" t="s">
        <v>111</v>
      </c>
      <c r="AH322" s="151">
        <v>0</v>
      </c>
      <c r="AI322" s="151"/>
      <c r="AJ322" s="151"/>
      <c r="AK322" s="151"/>
      <c r="AL322" s="151"/>
      <c r="AM322" s="151"/>
      <c r="AN322" s="151"/>
      <c r="AO322" s="151"/>
      <c r="AP322" s="151"/>
      <c r="AQ322" s="151"/>
      <c r="AR322" s="151"/>
      <c r="AS322" s="151"/>
      <c r="AT322" s="151"/>
      <c r="AU322" s="151"/>
      <c r="AV322" s="151"/>
      <c r="AW322" s="151"/>
      <c r="AX322" s="151"/>
      <c r="AY322" s="151"/>
      <c r="AZ322" s="151"/>
      <c r="BA322" s="151"/>
      <c r="BB322" s="151"/>
      <c r="BC322" s="151"/>
      <c r="BD322" s="151"/>
      <c r="BE322" s="151"/>
      <c r="BF322" s="151"/>
      <c r="BG322" s="151"/>
      <c r="BH322" s="151"/>
    </row>
    <row r="323" spans="1:60" ht="22.5" outlineLevel="1" x14ac:dyDescent="0.2">
      <c r="A323" s="159"/>
      <c r="B323" s="160"/>
      <c r="C323" s="189" t="s">
        <v>338</v>
      </c>
      <c r="D323" s="163"/>
      <c r="E323" s="164">
        <v>1.08</v>
      </c>
      <c r="F323" s="198"/>
      <c r="G323" s="161"/>
      <c r="H323" s="161"/>
      <c r="I323" s="161"/>
      <c r="J323" s="161"/>
      <c r="K323" s="161"/>
      <c r="L323" s="161"/>
      <c r="M323" s="161"/>
      <c r="N323" s="161"/>
      <c r="O323" s="161"/>
      <c r="P323" s="161"/>
      <c r="Q323" s="161"/>
      <c r="R323" s="161"/>
      <c r="S323" s="161"/>
      <c r="T323" s="161"/>
      <c r="U323" s="161"/>
      <c r="V323" s="161"/>
      <c r="W323" s="161"/>
      <c r="X323" s="161"/>
      <c r="Y323" s="151"/>
      <c r="Z323" s="151"/>
      <c r="AA323" s="151"/>
      <c r="AB323" s="151"/>
      <c r="AC323" s="151"/>
      <c r="AD323" s="151"/>
      <c r="AE323" s="151"/>
      <c r="AF323" s="151"/>
      <c r="AG323" s="151" t="s">
        <v>111</v>
      </c>
      <c r="AH323" s="151">
        <v>0</v>
      </c>
      <c r="AI323" s="151"/>
      <c r="AJ323" s="151"/>
      <c r="AK323" s="151"/>
      <c r="AL323" s="151"/>
      <c r="AM323" s="151"/>
      <c r="AN323" s="151"/>
      <c r="AO323" s="151"/>
      <c r="AP323" s="151"/>
      <c r="AQ323" s="151"/>
      <c r="AR323" s="151"/>
      <c r="AS323" s="151"/>
      <c r="AT323" s="151"/>
      <c r="AU323" s="151"/>
      <c r="AV323" s="151"/>
      <c r="AW323" s="151"/>
      <c r="AX323" s="151"/>
      <c r="AY323" s="151"/>
      <c r="AZ323" s="151"/>
      <c r="BA323" s="151"/>
      <c r="BB323" s="151"/>
      <c r="BC323" s="151"/>
      <c r="BD323" s="151"/>
      <c r="BE323" s="151"/>
      <c r="BF323" s="151"/>
      <c r="BG323" s="151"/>
      <c r="BH323" s="151"/>
    </row>
    <row r="324" spans="1:60" ht="22.5" outlineLevel="1" x14ac:dyDescent="0.2">
      <c r="A324" s="159"/>
      <c r="B324" s="160"/>
      <c r="C324" s="189" t="s">
        <v>339</v>
      </c>
      <c r="D324" s="163"/>
      <c r="E324" s="164">
        <v>1.62</v>
      </c>
      <c r="F324" s="198"/>
      <c r="G324" s="161"/>
      <c r="H324" s="161"/>
      <c r="I324" s="161"/>
      <c r="J324" s="161"/>
      <c r="K324" s="161"/>
      <c r="L324" s="161"/>
      <c r="M324" s="161"/>
      <c r="N324" s="161"/>
      <c r="O324" s="161"/>
      <c r="P324" s="161"/>
      <c r="Q324" s="161"/>
      <c r="R324" s="161"/>
      <c r="S324" s="161"/>
      <c r="T324" s="161"/>
      <c r="U324" s="161"/>
      <c r="V324" s="161"/>
      <c r="W324" s="161"/>
      <c r="X324" s="161"/>
      <c r="Y324" s="151"/>
      <c r="Z324" s="151"/>
      <c r="AA324" s="151"/>
      <c r="AB324" s="151"/>
      <c r="AC324" s="151"/>
      <c r="AD324" s="151"/>
      <c r="AE324" s="151"/>
      <c r="AF324" s="151"/>
      <c r="AG324" s="151" t="s">
        <v>111</v>
      </c>
      <c r="AH324" s="151">
        <v>0</v>
      </c>
      <c r="AI324" s="151"/>
      <c r="AJ324" s="151"/>
      <c r="AK324" s="151"/>
      <c r="AL324" s="151"/>
      <c r="AM324" s="151"/>
      <c r="AN324" s="151"/>
      <c r="AO324" s="151"/>
      <c r="AP324" s="151"/>
      <c r="AQ324" s="151"/>
      <c r="AR324" s="151"/>
      <c r="AS324" s="151"/>
      <c r="AT324" s="151"/>
      <c r="AU324" s="151"/>
      <c r="AV324" s="151"/>
      <c r="AW324" s="151"/>
      <c r="AX324" s="151"/>
      <c r="AY324" s="151"/>
      <c r="AZ324" s="151"/>
      <c r="BA324" s="151"/>
      <c r="BB324" s="151"/>
      <c r="BC324" s="151"/>
      <c r="BD324" s="151"/>
      <c r="BE324" s="151"/>
      <c r="BF324" s="151"/>
      <c r="BG324" s="151"/>
      <c r="BH324" s="151"/>
    </row>
    <row r="325" spans="1:60" ht="22.5" outlineLevel="1" x14ac:dyDescent="0.2">
      <c r="A325" s="159"/>
      <c r="B325" s="160"/>
      <c r="C325" s="189" t="s">
        <v>340</v>
      </c>
      <c r="D325" s="163"/>
      <c r="E325" s="164">
        <v>1.62</v>
      </c>
      <c r="F325" s="198"/>
      <c r="G325" s="161"/>
      <c r="H325" s="161"/>
      <c r="I325" s="161"/>
      <c r="J325" s="161"/>
      <c r="K325" s="161"/>
      <c r="L325" s="161"/>
      <c r="M325" s="161"/>
      <c r="N325" s="161"/>
      <c r="O325" s="161"/>
      <c r="P325" s="161"/>
      <c r="Q325" s="161"/>
      <c r="R325" s="161"/>
      <c r="S325" s="161"/>
      <c r="T325" s="161"/>
      <c r="U325" s="161"/>
      <c r="V325" s="161"/>
      <c r="W325" s="161"/>
      <c r="X325" s="161"/>
      <c r="Y325" s="151"/>
      <c r="Z325" s="151"/>
      <c r="AA325" s="151"/>
      <c r="AB325" s="151"/>
      <c r="AC325" s="151"/>
      <c r="AD325" s="151"/>
      <c r="AE325" s="151"/>
      <c r="AF325" s="151"/>
      <c r="AG325" s="151" t="s">
        <v>111</v>
      </c>
      <c r="AH325" s="151">
        <v>0</v>
      </c>
      <c r="AI325" s="151"/>
      <c r="AJ325" s="151"/>
      <c r="AK325" s="151"/>
      <c r="AL325" s="151"/>
      <c r="AM325" s="151"/>
      <c r="AN325" s="151"/>
      <c r="AO325" s="151"/>
      <c r="AP325" s="151"/>
      <c r="AQ325" s="151"/>
      <c r="AR325" s="151"/>
      <c r="AS325" s="151"/>
      <c r="AT325" s="151"/>
      <c r="AU325" s="151"/>
      <c r="AV325" s="151"/>
      <c r="AW325" s="151"/>
      <c r="AX325" s="151"/>
      <c r="AY325" s="151"/>
      <c r="AZ325" s="151"/>
      <c r="BA325" s="151"/>
      <c r="BB325" s="151"/>
      <c r="BC325" s="151"/>
      <c r="BD325" s="151"/>
      <c r="BE325" s="151"/>
      <c r="BF325" s="151"/>
      <c r="BG325" s="151"/>
      <c r="BH325" s="151"/>
    </row>
    <row r="326" spans="1:60" ht="22.5" outlineLevel="1" x14ac:dyDescent="0.2">
      <c r="A326" s="159"/>
      <c r="B326" s="160"/>
      <c r="C326" s="189" t="s">
        <v>341</v>
      </c>
      <c r="D326" s="163"/>
      <c r="E326" s="164">
        <v>0.54</v>
      </c>
      <c r="F326" s="198"/>
      <c r="G326" s="161"/>
      <c r="H326" s="161"/>
      <c r="I326" s="161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61"/>
      <c r="U326" s="161"/>
      <c r="V326" s="161"/>
      <c r="W326" s="161"/>
      <c r="X326" s="161"/>
      <c r="Y326" s="151"/>
      <c r="Z326" s="151"/>
      <c r="AA326" s="151"/>
      <c r="AB326" s="151"/>
      <c r="AC326" s="151"/>
      <c r="AD326" s="151"/>
      <c r="AE326" s="151"/>
      <c r="AF326" s="151"/>
      <c r="AG326" s="151" t="s">
        <v>111</v>
      </c>
      <c r="AH326" s="151">
        <v>0</v>
      </c>
      <c r="AI326" s="151"/>
      <c r="AJ326" s="151"/>
      <c r="AK326" s="151"/>
      <c r="AL326" s="151"/>
      <c r="AM326" s="151"/>
      <c r="AN326" s="151"/>
      <c r="AO326" s="151"/>
      <c r="AP326" s="151"/>
      <c r="AQ326" s="151"/>
      <c r="AR326" s="151"/>
      <c r="AS326" s="151"/>
      <c r="AT326" s="151"/>
      <c r="AU326" s="151"/>
      <c r="AV326" s="151"/>
      <c r="AW326" s="151"/>
      <c r="AX326" s="151"/>
      <c r="AY326" s="151"/>
      <c r="AZ326" s="151"/>
      <c r="BA326" s="151"/>
      <c r="BB326" s="151"/>
      <c r="BC326" s="151"/>
      <c r="BD326" s="151"/>
      <c r="BE326" s="151"/>
      <c r="BF326" s="151"/>
      <c r="BG326" s="151"/>
      <c r="BH326" s="151"/>
    </row>
    <row r="327" spans="1:60" ht="22.5" outlineLevel="1" x14ac:dyDescent="0.2">
      <c r="A327" s="159"/>
      <c r="B327" s="160"/>
      <c r="C327" s="189" t="s">
        <v>342</v>
      </c>
      <c r="D327" s="163"/>
      <c r="E327" s="164">
        <v>1.08</v>
      </c>
      <c r="F327" s="198"/>
      <c r="G327" s="161"/>
      <c r="H327" s="161"/>
      <c r="I327" s="161"/>
      <c r="J327" s="161"/>
      <c r="K327" s="161"/>
      <c r="L327" s="161"/>
      <c r="M327" s="161"/>
      <c r="N327" s="161"/>
      <c r="O327" s="161"/>
      <c r="P327" s="161"/>
      <c r="Q327" s="161"/>
      <c r="R327" s="161"/>
      <c r="S327" s="161"/>
      <c r="T327" s="161"/>
      <c r="U327" s="161"/>
      <c r="V327" s="161"/>
      <c r="W327" s="161"/>
      <c r="X327" s="161"/>
      <c r="Y327" s="151"/>
      <c r="Z327" s="151"/>
      <c r="AA327" s="151"/>
      <c r="AB327" s="151"/>
      <c r="AC327" s="151"/>
      <c r="AD327" s="151"/>
      <c r="AE327" s="151"/>
      <c r="AF327" s="151"/>
      <c r="AG327" s="151" t="s">
        <v>111</v>
      </c>
      <c r="AH327" s="151">
        <v>0</v>
      </c>
      <c r="AI327" s="151"/>
      <c r="AJ327" s="151"/>
      <c r="AK327" s="151"/>
      <c r="AL327" s="151"/>
      <c r="AM327" s="151"/>
      <c r="AN327" s="151"/>
      <c r="AO327" s="151"/>
      <c r="AP327" s="151"/>
      <c r="AQ327" s="151"/>
      <c r="AR327" s="151"/>
      <c r="AS327" s="151"/>
      <c r="AT327" s="151"/>
      <c r="AU327" s="151"/>
      <c r="AV327" s="151"/>
      <c r="AW327" s="151"/>
      <c r="AX327" s="151"/>
      <c r="AY327" s="151"/>
      <c r="AZ327" s="151"/>
      <c r="BA327" s="151"/>
      <c r="BB327" s="151"/>
      <c r="BC327" s="151"/>
      <c r="BD327" s="151"/>
      <c r="BE327" s="151"/>
      <c r="BF327" s="151"/>
      <c r="BG327" s="151"/>
      <c r="BH327" s="151"/>
    </row>
    <row r="328" spans="1:60" ht="22.5" outlineLevel="1" x14ac:dyDescent="0.2">
      <c r="A328" s="159"/>
      <c r="B328" s="160"/>
      <c r="C328" s="189" t="s">
        <v>343</v>
      </c>
      <c r="D328" s="163"/>
      <c r="E328" s="164">
        <v>1.08</v>
      </c>
      <c r="F328" s="198"/>
      <c r="G328" s="161"/>
      <c r="H328" s="161"/>
      <c r="I328" s="161"/>
      <c r="J328" s="161"/>
      <c r="K328" s="161"/>
      <c r="L328" s="161"/>
      <c r="M328" s="161"/>
      <c r="N328" s="161"/>
      <c r="O328" s="161"/>
      <c r="P328" s="161"/>
      <c r="Q328" s="161"/>
      <c r="R328" s="161"/>
      <c r="S328" s="161"/>
      <c r="T328" s="161"/>
      <c r="U328" s="161"/>
      <c r="V328" s="161"/>
      <c r="W328" s="161"/>
      <c r="X328" s="161"/>
      <c r="Y328" s="151"/>
      <c r="Z328" s="151"/>
      <c r="AA328" s="151"/>
      <c r="AB328" s="151"/>
      <c r="AC328" s="151"/>
      <c r="AD328" s="151"/>
      <c r="AE328" s="151"/>
      <c r="AF328" s="151"/>
      <c r="AG328" s="151" t="s">
        <v>111</v>
      </c>
      <c r="AH328" s="151">
        <v>0</v>
      </c>
      <c r="AI328" s="151"/>
      <c r="AJ328" s="151"/>
      <c r="AK328" s="151"/>
      <c r="AL328" s="151"/>
      <c r="AM328" s="151"/>
      <c r="AN328" s="151"/>
      <c r="AO328" s="151"/>
      <c r="AP328" s="151"/>
      <c r="AQ328" s="151"/>
      <c r="AR328" s="151"/>
      <c r="AS328" s="151"/>
      <c r="AT328" s="151"/>
      <c r="AU328" s="151"/>
      <c r="AV328" s="151"/>
      <c r="AW328" s="151"/>
      <c r="AX328" s="151"/>
      <c r="AY328" s="151"/>
      <c r="AZ328" s="151"/>
      <c r="BA328" s="151"/>
      <c r="BB328" s="151"/>
      <c r="BC328" s="151"/>
      <c r="BD328" s="151"/>
      <c r="BE328" s="151"/>
      <c r="BF328" s="151"/>
      <c r="BG328" s="151"/>
      <c r="BH328" s="151"/>
    </row>
    <row r="329" spans="1:60" ht="22.5" outlineLevel="1" x14ac:dyDescent="0.2">
      <c r="A329" s="159"/>
      <c r="B329" s="160"/>
      <c r="C329" s="189" t="s">
        <v>344</v>
      </c>
      <c r="D329" s="163"/>
      <c r="E329" s="164">
        <v>1.62</v>
      </c>
      <c r="F329" s="198"/>
      <c r="G329" s="161"/>
      <c r="H329" s="161"/>
      <c r="I329" s="161"/>
      <c r="J329" s="161"/>
      <c r="K329" s="161"/>
      <c r="L329" s="161"/>
      <c r="M329" s="161"/>
      <c r="N329" s="161"/>
      <c r="O329" s="161"/>
      <c r="P329" s="161"/>
      <c r="Q329" s="161"/>
      <c r="R329" s="161"/>
      <c r="S329" s="161"/>
      <c r="T329" s="161"/>
      <c r="U329" s="161"/>
      <c r="V329" s="161"/>
      <c r="W329" s="161"/>
      <c r="X329" s="161"/>
      <c r="Y329" s="151"/>
      <c r="Z329" s="151"/>
      <c r="AA329" s="151"/>
      <c r="AB329" s="151"/>
      <c r="AC329" s="151"/>
      <c r="AD329" s="151"/>
      <c r="AE329" s="151"/>
      <c r="AF329" s="151"/>
      <c r="AG329" s="151" t="s">
        <v>111</v>
      </c>
      <c r="AH329" s="151">
        <v>0</v>
      </c>
      <c r="AI329" s="151"/>
      <c r="AJ329" s="151"/>
      <c r="AK329" s="151"/>
      <c r="AL329" s="151"/>
      <c r="AM329" s="151"/>
      <c r="AN329" s="151"/>
      <c r="AO329" s="151"/>
      <c r="AP329" s="151"/>
      <c r="AQ329" s="151"/>
      <c r="AR329" s="151"/>
      <c r="AS329" s="151"/>
      <c r="AT329" s="151"/>
      <c r="AU329" s="151"/>
      <c r="AV329" s="151"/>
      <c r="AW329" s="151"/>
      <c r="AX329" s="151"/>
      <c r="AY329" s="151"/>
      <c r="AZ329" s="151"/>
      <c r="BA329" s="151"/>
      <c r="BB329" s="151"/>
      <c r="BC329" s="151"/>
      <c r="BD329" s="151"/>
      <c r="BE329" s="151"/>
      <c r="BF329" s="151"/>
      <c r="BG329" s="151"/>
      <c r="BH329" s="151"/>
    </row>
    <row r="330" spans="1:60" ht="22.5" outlineLevel="1" x14ac:dyDescent="0.2">
      <c r="A330" s="159"/>
      <c r="B330" s="160"/>
      <c r="C330" s="189" t="s">
        <v>345</v>
      </c>
      <c r="D330" s="163"/>
      <c r="E330" s="164">
        <v>2.7</v>
      </c>
      <c r="F330" s="198"/>
      <c r="G330" s="161"/>
      <c r="H330" s="161"/>
      <c r="I330" s="161"/>
      <c r="J330" s="161"/>
      <c r="K330" s="161"/>
      <c r="L330" s="161"/>
      <c r="M330" s="161"/>
      <c r="N330" s="161"/>
      <c r="O330" s="161"/>
      <c r="P330" s="161"/>
      <c r="Q330" s="161"/>
      <c r="R330" s="161"/>
      <c r="S330" s="161"/>
      <c r="T330" s="161"/>
      <c r="U330" s="161"/>
      <c r="V330" s="161"/>
      <c r="W330" s="161"/>
      <c r="X330" s="161"/>
      <c r="Y330" s="151"/>
      <c r="Z330" s="151"/>
      <c r="AA330" s="151"/>
      <c r="AB330" s="151"/>
      <c r="AC330" s="151"/>
      <c r="AD330" s="151"/>
      <c r="AE330" s="151"/>
      <c r="AF330" s="151"/>
      <c r="AG330" s="151" t="s">
        <v>111</v>
      </c>
      <c r="AH330" s="151">
        <v>0</v>
      </c>
      <c r="AI330" s="151"/>
      <c r="AJ330" s="151"/>
      <c r="AK330" s="151"/>
      <c r="AL330" s="151"/>
      <c r="AM330" s="151"/>
      <c r="AN330" s="151"/>
      <c r="AO330" s="151"/>
      <c r="AP330" s="151"/>
      <c r="AQ330" s="151"/>
      <c r="AR330" s="151"/>
      <c r="AS330" s="151"/>
      <c r="AT330" s="151"/>
      <c r="AU330" s="151"/>
      <c r="AV330" s="151"/>
      <c r="AW330" s="151"/>
      <c r="AX330" s="151"/>
      <c r="AY330" s="151"/>
      <c r="AZ330" s="151"/>
      <c r="BA330" s="151"/>
      <c r="BB330" s="151"/>
      <c r="BC330" s="151"/>
      <c r="BD330" s="151"/>
      <c r="BE330" s="151"/>
      <c r="BF330" s="151"/>
      <c r="BG330" s="151"/>
      <c r="BH330" s="151"/>
    </row>
    <row r="331" spans="1:60" ht="22.5" outlineLevel="1" x14ac:dyDescent="0.2">
      <c r="A331" s="159"/>
      <c r="B331" s="160"/>
      <c r="C331" s="189" t="s">
        <v>346</v>
      </c>
      <c r="D331" s="163"/>
      <c r="E331" s="164">
        <v>2.7</v>
      </c>
      <c r="F331" s="198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51"/>
      <c r="Z331" s="151"/>
      <c r="AA331" s="151"/>
      <c r="AB331" s="151"/>
      <c r="AC331" s="151"/>
      <c r="AD331" s="151"/>
      <c r="AE331" s="151"/>
      <c r="AF331" s="151"/>
      <c r="AG331" s="151" t="s">
        <v>111</v>
      </c>
      <c r="AH331" s="151">
        <v>0</v>
      </c>
      <c r="AI331" s="151"/>
      <c r="AJ331" s="151"/>
      <c r="AK331" s="151"/>
      <c r="AL331" s="151"/>
      <c r="AM331" s="151"/>
      <c r="AN331" s="151"/>
      <c r="AO331" s="151"/>
      <c r="AP331" s="151"/>
      <c r="AQ331" s="151"/>
      <c r="AR331" s="151"/>
      <c r="AS331" s="151"/>
      <c r="AT331" s="151"/>
      <c r="AU331" s="151"/>
      <c r="AV331" s="151"/>
      <c r="AW331" s="151"/>
      <c r="AX331" s="151"/>
      <c r="AY331" s="151"/>
      <c r="AZ331" s="151"/>
      <c r="BA331" s="151"/>
      <c r="BB331" s="151"/>
      <c r="BC331" s="151"/>
      <c r="BD331" s="151"/>
      <c r="BE331" s="151"/>
      <c r="BF331" s="151"/>
      <c r="BG331" s="151"/>
      <c r="BH331" s="151"/>
    </row>
    <row r="332" spans="1:60" ht="22.5" outlineLevel="1" x14ac:dyDescent="0.2">
      <c r="A332" s="159"/>
      <c r="B332" s="160"/>
      <c r="C332" s="189" t="s">
        <v>347</v>
      </c>
      <c r="D332" s="163"/>
      <c r="E332" s="164">
        <v>1.26</v>
      </c>
      <c r="F332" s="198"/>
      <c r="G332" s="161"/>
      <c r="H332" s="161"/>
      <c r="I332" s="161"/>
      <c r="J332" s="161"/>
      <c r="K332" s="161"/>
      <c r="L332" s="161"/>
      <c r="M332" s="161"/>
      <c r="N332" s="161"/>
      <c r="O332" s="161"/>
      <c r="P332" s="161"/>
      <c r="Q332" s="161"/>
      <c r="R332" s="161"/>
      <c r="S332" s="161"/>
      <c r="T332" s="161"/>
      <c r="U332" s="161"/>
      <c r="V332" s="161"/>
      <c r="W332" s="161"/>
      <c r="X332" s="161"/>
      <c r="Y332" s="151"/>
      <c r="Z332" s="151"/>
      <c r="AA332" s="151"/>
      <c r="AB332" s="151"/>
      <c r="AC332" s="151"/>
      <c r="AD332" s="151"/>
      <c r="AE332" s="151"/>
      <c r="AF332" s="151"/>
      <c r="AG332" s="151" t="s">
        <v>111</v>
      </c>
      <c r="AH332" s="151">
        <v>0</v>
      </c>
      <c r="AI332" s="151"/>
      <c r="AJ332" s="151"/>
      <c r="AK332" s="151"/>
      <c r="AL332" s="151"/>
      <c r="AM332" s="151"/>
      <c r="AN332" s="151"/>
      <c r="AO332" s="151"/>
      <c r="AP332" s="151"/>
      <c r="AQ332" s="151"/>
      <c r="AR332" s="151"/>
      <c r="AS332" s="151"/>
      <c r="AT332" s="151"/>
      <c r="AU332" s="151"/>
      <c r="AV332" s="151"/>
      <c r="AW332" s="151"/>
      <c r="AX332" s="151"/>
      <c r="AY332" s="151"/>
      <c r="AZ332" s="151"/>
      <c r="BA332" s="151"/>
      <c r="BB332" s="151"/>
      <c r="BC332" s="151"/>
      <c r="BD332" s="151"/>
      <c r="BE332" s="151"/>
      <c r="BF332" s="151"/>
      <c r="BG332" s="151"/>
      <c r="BH332" s="151"/>
    </row>
    <row r="333" spans="1:60" ht="22.5" outlineLevel="1" x14ac:dyDescent="0.2">
      <c r="A333" s="159"/>
      <c r="B333" s="160"/>
      <c r="C333" s="189" t="s">
        <v>348</v>
      </c>
      <c r="D333" s="163"/>
      <c r="E333" s="164">
        <v>1.26</v>
      </c>
      <c r="F333" s="198"/>
      <c r="G333" s="161"/>
      <c r="H333" s="161"/>
      <c r="I333" s="161"/>
      <c r="J333" s="161"/>
      <c r="K333" s="161"/>
      <c r="L333" s="161"/>
      <c r="M333" s="161"/>
      <c r="N333" s="161"/>
      <c r="O333" s="161"/>
      <c r="P333" s="161"/>
      <c r="Q333" s="161"/>
      <c r="R333" s="161"/>
      <c r="S333" s="161"/>
      <c r="T333" s="161"/>
      <c r="U333" s="161"/>
      <c r="V333" s="161"/>
      <c r="W333" s="161"/>
      <c r="X333" s="161"/>
      <c r="Y333" s="151"/>
      <c r="Z333" s="151"/>
      <c r="AA333" s="151"/>
      <c r="AB333" s="151"/>
      <c r="AC333" s="151"/>
      <c r="AD333" s="151"/>
      <c r="AE333" s="151"/>
      <c r="AF333" s="151"/>
      <c r="AG333" s="151" t="s">
        <v>111</v>
      </c>
      <c r="AH333" s="151">
        <v>0</v>
      </c>
      <c r="AI333" s="151"/>
      <c r="AJ333" s="151"/>
      <c r="AK333" s="151"/>
      <c r="AL333" s="151"/>
      <c r="AM333" s="151"/>
      <c r="AN333" s="151"/>
      <c r="AO333" s="151"/>
      <c r="AP333" s="151"/>
      <c r="AQ333" s="151"/>
      <c r="AR333" s="151"/>
      <c r="AS333" s="151"/>
      <c r="AT333" s="151"/>
      <c r="AU333" s="151"/>
      <c r="AV333" s="151"/>
      <c r="AW333" s="151"/>
      <c r="AX333" s="151"/>
      <c r="AY333" s="151"/>
      <c r="AZ333" s="151"/>
      <c r="BA333" s="151"/>
      <c r="BB333" s="151"/>
      <c r="BC333" s="151"/>
      <c r="BD333" s="151"/>
      <c r="BE333" s="151"/>
      <c r="BF333" s="151"/>
      <c r="BG333" s="151"/>
      <c r="BH333" s="151"/>
    </row>
    <row r="334" spans="1:60" ht="22.5" outlineLevel="1" x14ac:dyDescent="0.2">
      <c r="A334" s="159"/>
      <c r="B334" s="160"/>
      <c r="C334" s="189" t="s">
        <v>349</v>
      </c>
      <c r="D334" s="163"/>
      <c r="E334" s="164">
        <v>1.62</v>
      </c>
      <c r="F334" s="198"/>
      <c r="G334" s="161"/>
      <c r="H334" s="161"/>
      <c r="I334" s="161"/>
      <c r="J334" s="161"/>
      <c r="K334" s="161"/>
      <c r="L334" s="161"/>
      <c r="M334" s="161"/>
      <c r="N334" s="161"/>
      <c r="O334" s="161"/>
      <c r="P334" s="161"/>
      <c r="Q334" s="161"/>
      <c r="R334" s="161"/>
      <c r="S334" s="161"/>
      <c r="T334" s="161"/>
      <c r="U334" s="161"/>
      <c r="V334" s="161"/>
      <c r="W334" s="161"/>
      <c r="X334" s="161"/>
      <c r="Y334" s="151"/>
      <c r="Z334" s="151"/>
      <c r="AA334" s="151"/>
      <c r="AB334" s="151"/>
      <c r="AC334" s="151"/>
      <c r="AD334" s="151"/>
      <c r="AE334" s="151"/>
      <c r="AF334" s="151"/>
      <c r="AG334" s="151" t="s">
        <v>111</v>
      </c>
      <c r="AH334" s="151">
        <v>0</v>
      </c>
      <c r="AI334" s="151"/>
      <c r="AJ334" s="151"/>
      <c r="AK334" s="151"/>
      <c r="AL334" s="151"/>
      <c r="AM334" s="151"/>
      <c r="AN334" s="151"/>
      <c r="AO334" s="151"/>
      <c r="AP334" s="151"/>
      <c r="AQ334" s="151"/>
      <c r="AR334" s="151"/>
      <c r="AS334" s="151"/>
      <c r="AT334" s="151"/>
      <c r="AU334" s="151"/>
      <c r="AV334" s="151"/>
      <c r="AW334" s="151"/>
      <c r="AX334" s="151"/>
      <c r="AY334" s="151"/>
      <c r="AZ334" s="151"/>
      <c r="BA334" s="151"/>
      <c r="BB334" s="151"/>
      <c r="BC334" s="151"/>
      <c r="BD334" s="151"/>
      <c r="BE334" s="151"/>
      <c r="BF334" s="151"/>
      <c r="BG334" s="151"/>
      <c r="BH334" s="151"/>
    </row>
    <row r="335" spans="1:60" ht="22.5" outlineLevel="1" x14ac:dyDescent="0.2">
      <c r="A335" s="159"/>
      <c r="B335" s="160"/>
      <c r="C335" s="189" t="s">
        <v>350</v>
      </c>
      <c r="D335" s="163"/>
      <c r="E335" s="164">
        <v>2.7</v>
      </c>
      <c r="F335" s="198"/>
      <c r="G335" s="161"/>
      <c r="H335" s="161"/>
      <c r="I335" s="161"/>
      <c r="J335" s="161"/>
      <c r="K335" s="161"/>
      <c r="L335" s="161"/>
      <c r="M335" s="161"/>
      <c r="N335" s="161"/>
      <c r="O335" s="161"/>
      <c r="P335" s="161"/>
      <c r="Q335" s="161"/>
      <c r="R335" s="161"/>
      <c r="S335" s="161"/>
      <c r="T335" s="161"/>
      <c r="U335" s="161"/>
      <c r="V335" s="161"/>
      <c r="W335" s="161"/>
      <c r="X335" s="161"/>
      <c r="Y335" s="151"/>
      <c r="Z335" s="151"/>
      <c r="AA335" s="151"/>
      <c r="AB335" s="151"/>
      <c r="AC335" s="151"/>
      <c r="AD335" s="151"/>
      <c r="AE335" s="151"/>
      <c r="AF335" s="151"/>
      <c r="AG335" s="151" t="s">
        <v>111</v>
      </c>
      <c r="AH335" s="151">
        <v>0</v>
      </c>
      <c r="AI335" s="151"/>
      <c r="AJ335" s="151"/>
      <c r="AK335" s="151"/>
      <c r="AL335" s="151"/>
      <c r="AM335" s="151"/>
      <c r="AN335" s="151"/>
      <c r="AO335" s="151"/>
      <c r="AP335" s="151"/>
      <c r="AQ335" s="151"/>
      <c r="AR335" s="151"/>
      <c r="AS335" s="151"/>
      <c r="AT335" s="151"/>
      <c r="AU335" s="151"/>
      <c r="AV335" s="151"/>
      <c r="AW335" s="151"/>
      <c r="AX335" s="151"/>
      <c r="AY335" s="151"/>
      <c r="AZ335" s="151"/>
      <c r="BA335" s="151"/>
      <c r="BB335" s="151"/>
      <c r="BC335" s="151"/>
      <c r="BD335" s="151"/>
      <c r="BE335" s="151"/>
      <c r="BF335" s="151"/>
      <c r="BG335" s="151"/>
      <c r="BH335" s="151"/>
    </row>
    <row r="336" spans="1:60" ht="22.5" outlineLevel="1" x14ac:dyDescent="0.2">
      <c r="A336" s="159"/>
      <c r="B336" s="160"/>
      <c r="C336" s="189" t="s">
        <v>351</v>
      </c>
      <c r="D336" s="163"/>
      <c r="E336" s="164">
        <v>0.54</v>
      </c>
      <c r="F336" s="198"/>
      <c r="G336" s="161"/>
      <c r="H336" s="161"/>
      <c r="I336" s="161"/>
      <c r="J336" s="161"/>
      <c r="K336" s="161"/>
      <c r="L336" s="161"/>
      <c r="M336" s="161"/>
      <c r="N336" s="161"/>
      <c r="O336" s="161"/>
      <c r="P336" s="161"/>
      <c r="Q336" s="161"/>
      <c r="R336" s="161"/>
      <c r="S336" s="161"/>
      <c r="T336" s="161"/>
      <c r="U336" s="161"/>
      <c r="V336" s="161"/>
      <c r="W336" s="161"/>
      <c r="X336" s="161"/>
      <c r="Y336" s="151"/>
      <c r="Z336" s="151"/>
      <c r="AA336" s="151"/>
      <c r="AB336" s="151"/>
      <c r="AC336" s="151"/>
      <c r="AD336" s="151"/>
      <c r="AE336" s="151"/>
      <c r="AF336" s="151"/>
      <c r="AG336" s="151" t="s">
        <v>111</v>
      </c>
      <c r="AH336" s="151">
        <v>0</v>
      </c>
      <c r="AI336" s="151"/>
      <c r="AJ336" s="151"/>
      <c r="AK336" s="151"/>
      <c r="AL336" s="151"/>
      <c r="AM336" s="151"/>
      <c r="AN336" s="151"/>
      <c r="AO336" s="151"/>
      <c r="AP336" s="151"/>
      <c r="AQ336" s="151"/>
      <c r="AR336" s="151"/>
      <c r="AS336" s="151"/>
      <c r="AT336" s="151"/>
      <c r="AU336" s="151"/>
      <c r="AV336" s="151"/>
      <c r="AW336" s="151"/>
      <c r="AX336" s="151"/>
      <c r="AY336" s="151"/>
      <c r="AZ336" s="151"/>
      <c r="BA336" s="151"/>
      <c r="BB336" s="151"/>
      <c r="BC336" s="151"/>
      <c r="BD336" s="151"/>
      <c r="BE336" s="151"/>
      <c r="BF336" s="151"/>
      <c r="BG336" s="151"/>
      <c r="BH336" s="151"/>
    </row>
    <row r="337" spans="1:60" ht="22.5" outlineLevel="1" x14ac:dyDescent="0.2">
      <c r="A337" s="159"/>
      <c r="B337" s="160"/>
      <c r="C337" s="189" t="s">
        <v>352</v>
      </c>
      <c r="D337" s="163"/>
      <c r="E337" s="164">
        <v>1.08</v>
      </c>
      <c r="F337" s="198"/>
      <c r="G337" s="161"/>
      <c r="H337" s="161"/>
      <c r="I337" s="161"/>
      <c r="J337" s="161"/>
      <c r="K337" s="161"/>
      <c r="L337" s="161"/>
      <c r="M337" s="161"/>
      <c r="N337" s="161"/>
      <c r="O337" s="161"/>
      <c r="P337" s="161"/>
      <c r="Q337" s="161"/>
      <c r="R337" s="161"/>
      <c r="S337" s="161"/>
      <c r="T337" s="161"/>
      <c r="U337" s="161"/>
      <c r="V337" s="161"/>
      <c r="W337" s="161"/>
      <c r="X337" s="161"/>
      <c r="Y337" s="151"/>
      <c r="Z337" s="151"/>
      <c r="AA337" s="151"/>
      <c r="AB337" s="151"/>
      <c r="AC337" s="151"/>
      <c r="AD337" s="151"/>
      <c r="AE337" s="151"/>
      <c r="AF337" s="151"/>
      <c r="AG337" s="151" t="s">
        <v>111</v>
      </c>
      <c r="AH337" s="151">
        <v>0</v>
      </c>
      <c r="AI337" s="151"/>
      <c r="AJ337" s="151"/>
      <c r="AK337" s="151"/>
      <c r="AL337" s="151"/>
      <c r="AM337" s="151"/>
      <c r="AN337" s="151"/>
      <c r="AO337" s="151"/>
      <c r="AP337" s="151"/>
      <c r="AQ337" s="151"/>
      <c r="AR337" s="151"/>
      <c r="AS337" s="151"/>
      <c r="AT337" s="151"/>
      <c r="AU337" s="151"/>
      <c r="AV337" s="151"/>
      <c r="AW337" s="151"/>
      <c r="AX337" s="151"/>
      <c r="AY337" s="151"/>
      <c r="AZ337" s="151"/>
      <c r="BA337" s="151"/>
      <c r="BB337" s="151"/>
      <c r="BC337" s="151"/>
      <c r="BD337" s="151"/>
      <c r="BE337" s="151"/>
      <c r="BF337" s="151"/>
      <c r="BG337" s="151"/>
      <c r="BH337" s="151"/>
    </row>
    <row r="338" spans="1:60" outlineLevel="1" x14ac:dyDescent="0.2">
      <c r="A338" s="159"/>
      <c r="B338" s="160"/>
      <c r="C338" s="189" t="s">
        <v>124</v>
      </c>
      <c r="D338" s="163"/>
      <c r="E338" s="164"/>
      <c r="F338" s="198"/>
      <c r="G338" s="161"/>
      <c r="H338" s="161"/>
      <c r="I338" s="161"/>
      <c r="J338" s="161"/>
      <c r="K338" s="161"/>
      <c r="L338" s="161"/>
      <c r="M338" s="161"/>
      <c r="N338" s="161"/>
      <c r="O338" s="161"/>
      <c r="P338" s="161"/>
      <c r="Q338" s="161"/>
      <c r="R338" s="161"/>
      <c r="S338" s="161"/>
      <c r="T338" s="161"/>
      <c r="U338" s="161"/>
      <c r="V338" s="161"/>
      <c r="W338" s="161"/>
      <c r="X338" s="161"/>
      <c r="Y338" s="151"/>
      <c r="Z338" s="151"/>
      <c r="AA338" s="151"/>
      <c r="AB338" s="151"/>
      <c r="AC338" s="151"/>
      <c r="AD338" s="151"/>
      <c r="AE338" s="151"/>
      <c r="AF338" s="151"/>
      <c r="AG338" s="151" t="s">
        <v>111</v>
      </c>
      <c r="AH338" s="151">
        <v>0</v>
      </c>
      <c r="AI338" s="151"/>
      <c r="AJ338" s="151"/>
      <c r="AK338" s="151"/>
      <c r="AL338" s="151"/>
      <c r="AM338" s="151"/>
      <c r="AN338" s="151"/>
      <c r="AO338" s="151"/>
      <c r="AP338" s="151"/>
      <c r="AQ338" s="151"/>
      <c r="AR338" s="151"/>
      <c r="AS338" s="151"/>
      <c r="AT338" s="151"/>
      <c r="AU338" s="151"/>
      <c r="AV338" s="151"/>
      <c r="AW338" s="151"/>
      <c r="AX338" s="151"/>
      <c r="AY338" s="151"/>
      <c r="AZ338" s="151"/>
      <c r="BA338" s="151"/>
      <c r="BB338" s="151"/>
      <c r="BC338" s="151"/>
      <c r="BD338" s="151"/>
      <c r="BE338" s="151"/>
      <c r="BF338" s="151"/>
      <c r="BG338" s="151"/>
      <c r="BH338" s="151"/>
    </row>
    <row r="339" spans="1:60" ht="22.5" outlineLevel="1" x14ac:dyDescent="0.2">
      <c r="A339" s="159"/>
      <c r="B339" s="160"/>
      <c r="C339" s="189" t="s">
        <v>353</v>
      </c>
      <c r="D339" s="163"/>
      <c r="E339" s="164">
        <v>94.847999999999999</v>
      </c>
      <c r="F339" s="198"/>
      <c r="G339" s="161"/>
      <c r="H339" s="161"/>
      <c r="I339" s="161"/>
      <c r="J339" s="161"/>
      <c r="K339" s="161"/>
      <c r="L339" s="161"/>
      <c r="M339" s="161"/>
      <c r="N339" s="161"/>
      <c r="O339" s="161"/>
      <c r="P339" s="161"/>
      <c r="Q339" s="161"/>
      <c r="R339" s="161"/>
      <c r="S339" s="161"/>
      <c r="T339" s="161"/>
      <c r="U339" s="161"/>
      <c r="V339" s="161"/>
      <c r="W339" s="161"/>
      <c r="X339" s="161"/>
      <c r="Y339" s="151"/>
      <c r="Z339" s="151"/>
      <c r="AA339" s="151"/>
      <c r="AB339" s="151"/>
      <c r="AC339" s="151"/>
      <c r="AD339" s="151"/>
      <c r="AE339" s="151"/>
      <c r="AF339" s="151"/>
      <c r="AG339" s="151" t="s">
        <v>111</v>
      </c>
      <c r="AH339" s="151">
        <v>0</v>
      </c>
      <c r="AI339" s="151"/>
      <c r="AJ339" s="151"/>
      <c r="AK339" s="151"/>
      <c r="AL339" s="151"/>
      <c r="AM339" s="151"/>
      <c r="AN339" s="151"/>
      <c r="AO339" s="151"/>
      <c r="AP339" s="151"/>
      <c r="AQ339" s="151"/>
      <c r="AR339" s="151"/>
      <c r="AS339" s="151"/>
      <c r="AT339" s="151"/>
      <c r="AU339" s="151"/>
      <c r="AV339" s="151"/>
      <c r="AW339" s="151"/>
      <c r="AX339" s="151"/>
      <c r="AY339" s="151"/>
      <c r="AZ339" s="151"/>
      <c r="BA339" s="151"/>
      <c r="BB339" s="151"/>
      <c r="BC339" s="151"/>
      <c r="BD339" s="151"/>
      <c r="BE339" s="151"/>
      <c r="BF339" s="151"/>
      <c r="BG339" s="151"/>
      <c r="BH339" s="151"/>
    </row>
    <row r="340" spans="1:60" outlineLevel="1" x14ac:dyDescent="0.2">
      <c r="A340" s="159"/>
      <c r="B340" s="160"/>
      <c r="C340" s="189" t="s">
        <v>354</v>
      </c>
      <c r="D340" s="163"/>
      <c r="E340" s="164">
        <v>3135</v>
      </c>
      <c r="F340" s="198"/>
      <c r="G340" s="161"/>
      <c r="H340" s="161"/>
      <c r="I340" s="161"/>
      <c r="J340" s="161"/>
      <c r="K340" s="161"/>
      <c r="L340" s="161"/>
      <c r="M340" s="161"/>
      <c r="N340" s="161"/>
      <c r="O340" s="161"/>
      <c r="P340" s="161"/>
      <c r="Q340" s="161"/>
      <c r="R340" s="161"/>
      <c r="S340" s="161"/>
      <c r="T340" s="161"/>
      <c r="U340" s="161"/>
      <c r="V340" s="161"/>
      <c r="W340" s="161"/>
      <c r="X340" s="161"/>
      <c r="Y340" s="151"/>
      <c r="Z340" s="151"/>
      <c r="AA340" s="151"/>
      <c r="AB340" s="151"/>
      <c r="AC340" s="151"/>
      <c r="AD340" s="151"/>
      <c r="AE340" s="151"/>
      <c r="AF340" s="151"/>
      <c r="AG340" s="151" t="s">
        <v>111</v>
      </c>
      <c r="AH340" s="151">
        <v>0</v>
      </c>
      <c r="AI340" s="151"/>
      <c r="AJ340" s="151"/>
      <c r="AK340" s="151"/>
      <c r="AL340" s="151"/>
      <c r="AM340" s="151"/>
      <c r="AN340" s="151"/>
      <c r="AO340" s="151"/>
      <c r="AP340" s="151"/>
      <c r="AQ340" s="151"/>
      <c r="AR340" s="151"/>
      <c r="AS340" s="151"/>
      <c r="AT340" s="151"/>
      <c r="AU340" s="151"/>
      <c r="AV340" s="151"/>
      <c r="AW340" s="151"/>
      <c r="AX340" s="151"/>
      <c r="AY340" s="151"/>
      <c r="AZ340" s="151"/>
      <c r="BA340" s="151"/>
      <c r="BB340" s="151"/>
      <c r="BC340" s="151"/>
      <c r="BD340" s="151"/>
      <c r="BE340" s="151"/>
      <c r="BF340" s="151"/>
      <c r="BG340" s="151"/>
      <c r="BH340" s="151"/>
    </row>
    <row r="341" spans="1:60" x14ac:dyDescent="0.2">
      <c r="A341" s="168" t="s">
        <v>101</v>
      </c>
      <c r="B341" s="169" t="s">
        <v>74</v>
      </c>
      <c r="C341" s="187" t="s">
        <v>29</v>
      </c>
      <c r="D341" s="170"/>
      <c r="E341" s="171"/>
      <c r="F341" s="199"/>
      <c r="G341" s="173">
        <f>SUMIF(AG342:AG342,"&lt;&gt;NOR",G342:G342)</f>
        <v>0</v>
      </c>
      <c r="H341" s="167"/>
      <c r="I341" s="167">
        <f>SUM(I342:I342)</f>
        <v>0</v>
      </c>
      <c r="J341" s="167"/>
      <c r="K341" s="167">
        <f>SUM(K342:K342)</f>
        <v>19831</v>
      </c>
      <c r="L341" s="167"/>
      <c r="M341" s="167">
        <f>SUM(M342:M342)</f>
        <v>0</v>
      </c>
      <c r="N341" s="167"/>
      <c r="O341" s="167">
        <f>SUM(O342:O342)</f>
        <v>0</v>
      </c>
      <c r="P341" s="167"/>
      <c r="Q341" s="167">
        <f>SUM(Q342:Q342)</f>
        <v>0</v>
      </c>
      <c r="R341" s="167"/>
      <c r="S341" s="167"/>
      <c r="T341" s="167"/>
      <c r="U341" s="167"/>
      <c r="V341" s="167">
        <f>SUM(V342:V342)</f>
        <v>0</v>
      </c>
      <c r="W341" s="167"/>
      <c r="X341" s="167"/>
      <c r="AG341" t="s">
        <v>102</v>
      </c>
    </row>
    <row r="342" spans="1:60" outlineLevel="1" x14ac:dyDescent="0.2">
      <c r="A342" s="174">
        <v>33</v>
      </c>
      <c r="B342" s="175" t="s">
        <v>355</v>
      </c>
      <c r="C342" s="188" t="s">
        <v>356</v>
      </c>
      <c r="D342" s="176" t="s">
        <v>357</v>
      </c>
      <c r="E342" s="177">
        <v>1</v>
      </c>
      <c r="F342" s="178">
        <v>0</v>
      </c>
      <c r="G342" s="179">
        <f>ROUND(E342*F342,2)</f>
        <v>0</v>
      </c>
      <c r="H342" s="162">
        <v>0</v>
      </c>
      <c r="I342" s="161">
        <f>ROUND(E342*H342,2)</f>
        <v>0</v>
      </c>
      <c r="J342" s="162">
        <v>19831</v>
      </c>
      <c r="K342" s="161">
        <f>ROUND(E342*J342,2)</f>
        <v>19831</v>
      </c>
      <c r="L342" s="161">
        <v>21</v>
      </c>
      <c r="M342" s="161">
        <f>G342*(1+L342/100)</f>
        <v>0</v>
      </c>
      <c r="N342" s="161">
        <v>0</v>
      </c>
      <c r="O342" s="161">
        <f>ROUND(E342*N342,2)</f>
        <v>0</v>
      </c>
      <c r="P342" s="161">
        <v>0</v>
      </c>
      <c r="Q342" s="161">
        <f>ROUND(E342*P342,2)</f>
        <v>0</v>
      </c>
      <c r="R342" s="161"/>
      <c r="S342" s="161" t="s">
        <v>106</v>
      </c>
      <c r="T342" s="161" t="s">
        <v>143</v>
      </c>
      <c r="U342" s="161">
        <v>0</v>
      </c>
      <c r="V342" s="161">
        <f>ROUND(E342*U342,2)</f>
        <v>0</v>
      </c>
      <c r="W342" s="161"/>
      <c r="X342" s="161" t="s">
        <v>358</v>
      </c>
      <c r="Y342" s="151"/>
      <c r="Z342" s="151"/>
      <c r="AA342" s="151"/>
      <c r="AB342" s="151"/>
      <c r="AC342" s="151"/>
      <c r="AD342" s="151"/>
      <c r="AE342" s="151"/>
      <c r="AF342" s="151"/>
      <c r="AG342" s="151" t="s">
        <v>359</v>
      </c>
      <c r="AH342" s="151"/>
      <c r="AI342" s="151"/>
      <c r="AJ342" s="151"/>
      <c r="AK342" s="151"/>
      <c r="AL342" s="151"/>
      <c r="AM342" s="151"/>
      <c r="AN342" s="151"/>
      <c r="AO342" s="151"/>
      <c r="AP342" s="151"/>
      <c r="AQ342" s="151"/>
      <c r="AR342" s="151"/>
      <c r="AS342" s="151"/>
      <c r="AT342" s="151"/>
      <c r="AU342" s="151"/>
      <c r="AV342" s="151"/>
      <c r="AW342" s="151"/>
      <c r="AX342" s="151"/>
      <c r="AY342" s="151"/>
      <c r="AZ342" s="151"/>
      <c r="BA342" s="151"/>
      <c r="BB342" s="151"/>
      <c r="BC342" s="151"/>
      <c r="BD342" s="151"/>
      <c r="BE342" s="151"/>
      <c r="BF342" s="151"/>
      <c r="BG342" s="151"/>
      <c r="BH342" s="151"/>
    </row>
    <row r="343" spans="1:60" x14ac:dyDescent="0.2">
      <c r="A343" s="3"/>
      <c r="B343" s="4"/>
      <c r="C343" s="192"/>
      <c r="D343" s="6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AE343">
        <v>15</v>
      </c>
      <c r="AF343">
        <v>21</v>
      </c>
      <c r="AG343" t="s">
        <v>88</v>
      </c>
    </row>
    <row r="344" spans="1:60" x14ac:dyDescent="0.2">
      <c r="A344" s="154"/>
      <c r="B344" s="155" t="s">
        <v>31</v>
      </c>
      <c r="C344" s="193"/>
      <c r="D344" s="156"/>
      <c r="E344" s="157"/>
      <c r="F344" s="157"/>
      <c r="G344" s="186">
        <f>G8+G11+G16+G18+G280+G283+G341</f>
        <v>0</v>
      </c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AE344">
        <f>SUMIF(L7:L342,AE343,G7:G342)</f>
        <v>0</v>
      </c>
      <c r="AF344">
        <f>SUMIF(L7:L342,AF343,G7:G342)</f>
        <v>0</v>
      </c>
      <c r="AG344" t="s">
        <v>360</v>
      </c>
    </row>
    <row r="345" spans="1:60" x14ac:dyDescent="0.2">
      <c r="A345" s="3"/>
      <c r="B345" s="4"/>
      <c r="C345" s="192"/>
      <c r="D345" s="6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60" ht="40.5" customHeight="1" x14ac:dyDescent="0.2">
      <c r="A346" s="257" t="s">
        <v>380</v>
      </c>
      <c r="B346" s="257"/>
      <c r="C346" s="257"/>
      <c r="D346" s="257"/>
      <c r="E346" s="257"/>
      <c r="F346" s="257"/>
      <c r="G346" s="257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</row>
    <row r="347" spans="1:60" x14ac:dyDescent="0.2">
      <c r="A347" s="3"/>
      <c r="B347" s="4"/>
      <c r="C347" s="192"/>
      <c r="D347" s="6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60" x14ac:dyDescent="0.2">
      <c r="A348" s="3"/>
      <c r="B348" s="4"/>
      <c r="C348" s="192"/>
      <c r="D348" s="6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60" x14ac:dyDescent="0.2">
      <c r="C349" s="194"/>
      <c r="D349" s="10"/>
      <c r="AG349" t="s">
        <v>361</v>
      </c>
    </row>
    <row r="350" spans="1:60" x14ac:dyDescent="0.2">
      <c r="D350" s="10"/>
    </row>
    <row r="351" spans="1:60" x14ac:dyDescent="0.2">
      <c r="D351" s="10"/>
    </row>
    <row r="352" spans="1:60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</sheetData>
  <sheetProtection algorithmName="SHA-512" hashValue="FRqpysW+6qcexwP8Yd+0nVVAmwsKlrdK28YcZHuz4Nfc3BAZIrybk2B8lu9nBaNec9W4Rs/9H5kHe6MvEIIEvw==" saltValue="v50Dvwbp8m4QuUg/g9AvKQ==" spinCount="100000" sheet="1" objects="1" scenarios="1"/>
  <mergeCells count="5">
    <mergeCell ref="A346:G346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1"/>
  <sheetViews>
    <sheetView workbookViewId="0">
      <selection activeCell="F29" sqref="F29"/>
    </sheetView>
  </sheetViews>
  <sheetFormatPr defaultRowHeight="12.75" x14ac:dyDescent="0.2"/>
  <sheetData>
    <row r="1" spans="1:18" ht="21" x14ac:dyDescent="0.35">
      <c r="A1" s="52"/>
      <c r="B1" s="269" t="s">
        <v>362</v>
      </c>
      <c r="C1" s="269"/>
      <c r="D1" s="269"/>
      <c r="E1" s="269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ht="13.5" thickBot="1" x14ac:dyDescent="0.25">
      <c r="A2" s="52"/>
      <c r="B2" s="195"/>
      <c r="C2" s="195"/>
      <c r="D2" s="195"/>
      <c r="E2" s="195"/>
      <c r="F2" s="195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</row>
    <row r="3" spans="1:18" ht="15.75" thickBot="1" x14ac:dyDescent="0.3">
      <c r="A3" s="52"/>
      <c r="B3" s="270" t="s">
        <v>363</v>
      </c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2"/>
      <c r="R3" s="52"/>
    </row>
    <row r="4" spans="1:18" ht="57.75" customHeight="1" x14ac:dyDescent="0.2">
      <c r="A4" s="52"/>
      <c r="B4" s="76" t="s">
        <v>364</v>
      </c>
      <c r="C4" s="273" t="s">
        <v>365</v>
      </c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52"/>
    </row>
    <row r="5" spans="1:18" ht="26.25" x14ac:dyDescent="0.25">
      <c r="A5" s="52"/>
      <c r="B5" s="196" t="s">
        <v>366</v>
      </c>
      <c r="C5" s="197">
        <v>1489.07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</row>
    <row r="6" spans="1:18" ht="13.5" thickBot="1" x14ac:dyDescent="0.2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8" ht="15.75" thickBot="1" x14ac:dyDescent="0.3">
      <c r="A7" s="52"/>
      <c r="B7" s="270" t="s">
        <v>367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2"/>
      <c r="R7" s="52"/>
    </row>
    <row r="8" spans="1:18" x14ac:dyDescent="0.2">
      <c r="A8" s="52"/>
      <c r="B8" s="52" t="s">
        <v>364</v>
      </c>
      <c r="C8" s="52" t="s">
        <v>368</v>
      </c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</row>
    <row r="9" spans="1:18" ht="26.25" x14ac:dyDescent="0.25">
      <c r="A9" s="52"/>
      <c r="B9" s="196" t="s">
        <v>366</v>
      </c>
      <c r="C9" s="197">
        <v>17.64</v>
      </c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</row>
    <row r="10" spans="1:18" ht="13.5" thickBo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</row>
    <row r="11" spans="1:18" ht="15.75" thickBot="1" x14ac:dyDescent="0.3">
      <c r="A11" s="52"/>
      <c r="B11" s="270" t="s">
        <v>369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2"/>
      <c r="R11" s="52"/>
    </row>
    <row r="12" spans="1:18" x14ac:dyDescent="0.2">
      <c r="A12" s="52"/>
      <c r="B12" s="52" t="s">
        <v>364</v>
      </c>
      <c r="C12" s="52" t="s">
        <v>370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</row>
    <row r="13" spans="1:18" ht="26.25" x14ac:dyDescent="0.25">
      <c r="A13" s="52"/>
      <c r="B13" s="196" t="s">
        <v>366</v>
      </c>
      <c r="C13" s="197">
        <v>13.86</v>
      </c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</row>
    <row r="14" spans="1:18" ht="13.5" thickBot="1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</row>
    <row r="15" spans="1:18" ht="15.75" thickBot="1" x14ac:dyDescent="0.3">
      <c r="A15" s="52"/>
      <c r="B15" s="270" t="s">
        <v>371</v>
      </c>
      <c r="C15" s="271"/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2"/>
      <c r="R15" s="52"/>
    </row>
    <row r="16" spans="1:18" x14ac:dyDescent="0.2">
      <c r="A16" s="52"/>
      <c r="B16" s="52" t="s">
        <v>364</v>
      </c>
      <c r="C16" s="265" t="s">
        <v>372</v>
      </c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52"/>
    </row>
    <row r="17" spans="1:18" ht="26.25" x14ac:dyDescent="0.25">
      <c r="A17" s="52"/>
      <c r="B17" s="196" t="s">
        <v>366</v>
      </c>
      <c r="C17" s="197">
        <v>47.86</v>
      </c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8" ht="13.5" thickBot="1" x14ac:dyDescent="0.25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</row>
    <row r="19" spans="1:18" ht="15.75" thickBot="1" x14ac:dyDescent="0.3">
      <c r="A19" s="52"/>
      <c r="B19" s="266" t="s">
        <v>373</v>
      </c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8"/>
      <c r="R19" s="52"/>
    </row>
    <row r="20" spans="1:18" x14ac:dyDescent="0.2">
      <c r="A20" s="52"/>
      <c r="B20" s="52" t="s">
        <v>364</v>
      </c>
      <c r="C20" s="265" t="s">
        <v>374</v>
      </c>
      <c r="D20" s="265"/>
      <c r="E20" s="265"/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52"/>
    </row>
    <row r="21" spans="1:18" ht="26.25" x14ac:dyDescent="0.25">
      <c r="A21" s="52"/>
      <c r="B21" s="196" t="s">
        <v>366</v>
      </c>
      <c r="C21" s="197">
        <v>63.18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</row>
  </sheetData>
  <mergeCells count="9">
    <mergeCell ref="C16:Q16"/>
    <mergeCell ref="B19:Q19"/>
    <mergeCell ref="C20:Q20"/>
    <mergeCell ref="B1:E1"/>
    <mergeCell ref="B3:Q3"/>
    <mergeCell ref="C4:Q4"/>
    <mergeCell ref="B7:Q7"/>
    <mergeCell ref="B11:Q11"/>
    <mergeCell ref="B15:Q1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SO B D.1.2.B - NEINV Pol</vt:lpstr>
      <vt:lpstr>PŘÍLOHA Č.1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B D.1.2.B - NEINV Pol'!Názvy_tisku</vt:lpstr>
      <vt:lpstr>oadresa</vt:lpstr>
      <vt:lpstr>Stavba!Objednatel</vt:lpstr>
      <vt:lpstr>Stavba!Objekt</vt:lpstr>
      <vt:lpstr>'SO B D.1.2.B - NEINV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Zýka Jan</cp:lastModifiedBy>
  <cp:lastPrinted>2019-03-19T12:27:02Z</cp:lastPrinted>
  <dcterms:created xsi:type="dcterms:W3CDTF">2009-04-08T07:15:50Z</dcterms:created>
  <dcterms:modified xsi:type="dcterms:W3CDTF">2020-04-16T10:34:56Z</dcterms:modified>
</cp:coreProperties>
</file>